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отчет в УЭк  " sheetId="3" r:id="rId1"/>
  </sheets>
  <definedNames>
    <definedName name="_xlnm._FilterDatabase" localSheetId="0" hidden="1">'отчет в УЭк  '!$A$8:$AA$107</definedName>
    <definedName name="_xlnm.Print_Titles" localSheetId="0">'отчет в УЭк  '!$6:$7</definedName>
    <definedName name="_xlnm.Print_Area" localSheetId="0">'отчет в УЭк  '!$A$1:$T$110</definedName>
  </definedNames>
  <calcPr calcId="125725"/>
</workbook>
</file>

<file path=xl/calcChain.xml><?xml version="1.0" encoding="utf-8"?>
<calcChain xmlns="http://schemas.openxmlformats.org/spreadsheetml/2006/main">
  <c r="U11" i="3"/>
  <c r="V11"/>
  <c r="W11"/>
  <c r="X11"/>
  <c r="U12"/>
  <c r="V12"/>
  <c r="W12"/>
  <c r="X12"/>
  <c r="U13"/>
  <c r="V13"/>
  <c r="W13"/>
  <c r="X13"/>
  <c r="U14"/>
  <c r="V14"/>
  <c r="W14"/>
  <c r="X14"/>
  <c r="U15"/>
  <c r="V15"/>
  <c r="W15"/>
  <c r="X15"/>
  <c r="U16"/>
  <c r="V16"/>
  <c r="W16"/>
  <c r="X16"/>
  <c r="U17"/>
  <c r="V17"/>
  <c r="W17"/>
  <c r="X17"/>
  <c r="U18"/>
  <c r="V18"/>
  <c r="W18"/>
  <c r="X18"/>
  <c r="U19"/>
  <c r="V19"/>
  <c r="W19"/>
  <c r="X19"/>
  <c r="U20"/>
  <c r="V20"/>
  <c r="W20"/>
  <c r="X20"/>
  <c r="U21"/>
  <c r="V21"/>
  <c r="W21"/>
  <c r="X21"/>
  <c r="U22"/>
  <c r="V22"/>
  <c r="W22"/>
  <c r="X22"/>
  <c r="U23"/>
  <c r="V23"/>
  <c r="W23"/>
  <c r="X23"/>
  <c r="U24"/>
  <c r="V24"/>
  <c r="W24"/>
  <c r="X24"/>
  <c r="U25"/>
  <c r="V25"/>
  <c r="W25"/>
  <c r="X25"/>
  <c r="U26"/>
  <c r="V26"/>
  <c r="W26"/>
  <c r="X26"/>
  <c r="U27"/>
  <c r="V27"/>
  <c r="W27"/>
  <c r="X27"/>
  <c r="U28"/>
  <c r="V28"/>
  <c r="W28"/>
  <c r="X28"/>
  <c r="U29"/>
  <c r="V29"/>
  <c r="W29"/>
  <c r="X29"/>
  <c r="U30"/>
  <c r="V30"/>
  <c r="W30"/>
  <c r="X30"/>
  <c r="U31"/>
  <c r="V31"/>
  <c r="W31"/>
  <c r="X31"/>
  <c r="U32"/>
  <c r="V32"/>
  <c r="W32"/>
  <c r="X32"/>
  <c r="U33"/>
  <c r="V33"/>
  <c r="W33"/>
  <c r="X33"/>
  <c r="U34"/>
  <c r="V34"/>
  <c r="W34"/>
  <c r="X34"/>
  <c r="U35"/>
  <c r="V35"/>
  <c r="W35"/>
  <c r="X35"/>
  <c r="U36"/>
  <c r="V36"/>
  <c r="W36"/>
  <c r="X36"/>
  <c r="U37"/>
  <c r="V37"/>
  <c r="W37"/>
  <c r="X37"/>
  <c r="U38"/>
  <c r="V38"/>
  <c r="W38"/>
  <c r="X38"/>
  <c r="U39"/>
  <c r="V39"/>
  <c r="W39"/>
  <c r="X39"/>
  <c r="U40"/>
  <c r="V40"/>
  <c r="W40"/>
  <c r="X40"/>
  <c r="U41"/>
  <c r="V41"/>
  <c r="W41"/>
  <c r="X41"/>
  <c r="U42"/>
  <c r="V42"/>
  <c r="W42"/>
  <c r="X42"/>
  <c r="U43"/>
  <c r="V43"/>
  <c r="W43"/>
  <c r="X43"/>
  <c r="U44"/>
  <c r="V44"/>
  <c r="W44"/>
  <c r="X44"/>
  <c r="U45"/>
  <c r="V45"/>
  <c r="W45"/>
  <c r="X45"/>
  <c r="U46"/>
  <c r="V46"/>
  <c r="W46"/>
  <c r="X46"/>
  <c r="U47"/>
  <c r="V47"/>
  <c r="W47"/>
  <c r="X47"/>
  <c r="U48"/>
  <c r="V48"/>
  <c r="W48"/>
  <c r="X48"/>
  <c r="U49"/>
  <c r="V49"/>
  <c r="W49"/>
  <c r="X49"/>
  <c r="U50"/>
  <c r="V50"/>
  <c r="W50"/>
  <c r="X50"/>
  <c r="U51"/>
  <c r="V51"/>
  <c r="W51"/>
  <c r="X51"/>
  <c r="U52"/>
  <c r="V52"/>
  <c r="W52"/>
  <c r="X52"/>
  <c r="U53"/>
  <c r="V53"/>
  <c r="W53"/>
  <c r="X53"/>
  <c r="U54"/>
  <c r="V54"/>
  <c r="W54"/>
  <c r="X54"/>
  <c r="U55"/>
  <c r="V55"/>
  <c r="W55"/>
  <c r="X55"/>
  <c r="U56"/>
  <c r="V56"/>
  <c r="W56"/>
  <c r="X56"/>
  <c r="U57"/>
  <c r="V57"/>
  <c r="W57"/>
  <c r="X57"/>
  <c r="U58"/>
  <c r="V58"/>
  <c r="W58"/>
  <c r="X58"/>
  <c r="U59"/>
  <c r="V59"/>
  <c r="W59"/>
  <c r="X59"/>
  <c r="U60"/>
  <c r="V60"/>
  <c r="W60"/>
  <c r="X60"/>
  <c r="U61"/>
  <c r="V61"/>
  <c r="W61"/>
  <c r="X61"/>
  <c r="U62"/>
  <c r="V62"/>
  <c r="W62"/>
  <c r="X62"/>
  <c r="U63"/>
  <c r="V63"/>
  <c r="W63"/>
  <c r="X63"/>
  <c r="U64"/>
  <c r="V64"/>
  <c r="W64"/>
  <c r="X64"/>
  <c r="U65"/>
  <c r="V65"/>
  <c r="W65"/>
  <c r="X65"/>
  <c r="U66"/>
  <c r="V66"/>
  <c r="W66"/>
  <c r="X66"/>
  <c r="U67"/>
  <c r="V67"/>
  <c r="W67"/>
  <c r="X67"/>
  <c r="U68"/>
  <c r="V68"/>
  <c r="W68"/>
  <c r="X68"/>
  <c r="U69"/>
  <c r="V69"/>
  <c r="W69"/>
  <c r="X69"/>
  <c r="U70"/>
  <c r="V70"/>
  <c r="W70"/>
  <c r="X70"/>
  <c r="U71"/>
  <c r="V71"/>
  <c r="W71"/>
  <c r="X71"/>
  <c r="U72"/>
  <c r="V72"/>
  <c r="W72"/>
  <c r="X72"/>
  <c r="U73"/>
  <c r="V73"/>
  <c r="W73"/>
  <c r="X73"/>
  <c r="U74"/>
  <c r="V74"/>
  <c r="W74"/>
  <c r="X74"/>
  <c r="U75"/>
  <c r="V75"/>
  <c r="W75"/>
  <c r="X75"/>
  <c r="U76"/>
  <c r="V76"/>
  <c r="W76"/>
  <c r="X76"/>
  <c r="U77"/>
  <c r="V77"/>
  <c r="W77"/>
  <c r="X77"/>
  <c r="U78"/>
  <c r="V78"/>
  <c r="W78"/>
  <c r="X78"/>
  <c r="U79"/>
  <c r="V79"/>
  <c r="W79"/>
  <c r="X79"/>
  <c r="U80"/>
  <c r="V80"/>
  <c r="W80"/>
  <c r="X80"/>
  <c r="U81"/>
  <c r="V81"/>
  <c r="W81"/>
  <c r="X81"/>
  <c r="U82"/>
  <c r="V82"/>
  <c r="W82"/>
  <c r="X82"/>
  <c r="U83"/>
  <c r="V83"/>
  <c r="W83"/>
  <c r="X83"/>
  <c r="U84"/>
  <c r="V84"/>
  <c r="W84"/>
  <c r="X84"/>
  <c r="U85"/>
  <c r="V85"/>
  <c r="W85"/>
  <c r="X85"/>
  <c r="U86"/>
  <c r="V86"/>
  <c r="W86"/>
  <c r="X86"/>
  <c r="U87"/>
  <c r="V87"/>
  <c r="W87"/>
  <c r="X87"/>
  <c r="U88"/>
  <c r="V88"/>
  <c r="W88"/>
  <c r="X88"/>
  <c r="U89"/>
  <c r="V89"/>
  <c r="W89"/>
  <c r="X89"/>
  <c r="U90"/>
  <c r="V90"/>
  <c r="W90"/>
  <c r="X90"/>
  <c r="U91"/>
  <c r="V91"/>
  <c r="W91"/>
  <c r="X91"/>
  <c r="U92"/>
  <c r="V92"/>
  <c r="W92"/>
  <c r="X92"/>
  <c r="U93"/>
  <c r="V93"/>
  <c r="W93"/>
  <c r="X93"/>
  <c r="U94"/>
  <c r="V94"/>
  <c r="W94"/>
  <c r="X94"/>
  <c r="U95"/>
  <c r="V95"/>
  <c r="W95"/>
  <c r="X95"/>
  <c r="U96"/>
  <c r="V96"/>
  <c r="W96"/>
  <c r="X96"/>
  <c r="U97"/>
  <c r="V97"/>
  <c r="W97"/>
  <c r="X97"/>
  <c r="U98"/>
  <c r="V98"/>
  <c r="W98"/>
  <c r="X98"/>
  <c r="U99"/>
  <c r="V99"/>
  <c r="W99"/>
  <c r="X99"/>
  <c r="U100"/>
  <c r="V100"/>
  <c r="W100"/>
  <c r="X100"/>
  <c r="U101"/>
  <c r="V101"/>
  <c r="W101"/>
  <c r="X101"/>
  <c r="U102"/>
  <c r="V102"/>
  <c r="W102"/>
  <c r="X102"/>
  <c r="U103"/>
  <c r="V103"/>
  <c r="W103"/>
  <c r="X103"/>
  <c r="U104"/>
  <c r="V104"/>
  <c r="W104"/>
  <c r="X104"/>
  <c r="X10"/>
  <c r="W10"/>
  <c r="V10"/>
  <c r="U10"/>
  <c r="R32"/>
  <c r="Q32"/>
  <c r="P32"/>
  <c r="Q28"/>
  <c r="Q10"/>
  <c r="N28"/>
  <c r="P52"/>
  <c r="K99" l="1"/>
  <c r="J99"/>
  <c r="I99"/>
  <c r="H99"/>
  <c r="K96"/>
  <c r="J96"/>
  <c r="I96"/>
  <c r="H96"/>
  <c r="K92"/>
  <c r="K103" s="1"/>
  <c r="J92"/>
  <c r="J103" s="1"/>
  <c r="I92"/>
  <c r="I103" s="1"/>
  <c r="H92"/>
  <c r="H103" s="1"/>
  <c r="K88"/>
  <c r="K90" s="1"/>
  <c r="J88"/>
  <c r="J90" s="1"/>
  <c r="I88"/>
  <c r="I90" s="1"/>
  <c r="H88"/>
  <c r="H90" s="1"/>
  <c r="K83"/>
  <c r="K86" s="1"/>
  <c r="J83"/>
  <c r="J86" s="1"/>
  <c r="I83"/>
  <c r="I86" s="1"/>
  <c r="H83"/>
  <c r="H86" s="1"/>
  <c r="K74"/>
  <c r="J74"/>
  <c r="I74"/>
  <c r="H74"/>
  <c r="K71"/>
  <c r="K78" s="1"/>
  <c r="J71"/>
  <c r="J78" s="1"/>
  <c r="I71"/>
  <c r="I78" s="1"/>
  <c r="H71"/>
  <c r="H78" s="1"/>
  <c r="K65"/>
  <c r="J65"/>
  <c r="I65"/>
  <c r="H65"/>
  <c r="K58"/>
  <c r="J58"/>
  <c r="I58"/>
  <c r="H58"/>
  <c r="K56"/>
  <c r="K68" s="1"/>
  <c r="J56"/>
  <c r="J68" s="1"/>
  <c r="I56"/>
  <c r="I68" s="1"/>
  <c r="H56"/>
  <c r="H68" s="1"/>
  <c r="K37"/>
  <c r="J37"/>
  <c r="I37"/>
  <c r="H37"/>
  <c r="K29"/>
  <c r="K54" s="1"/>
  <c r="J29"/>
  <c r="J54" s="1"/>
  <c r="I29"/>
  <c r="I54" s="1"/>
  <c r="H29"/>
  <c r="H54" s="1"/>
  <c r="K22"/>
  <c r="J22"/>
  <c r="I22"/>
  <c r="H22"/>
  <c r="K11"/>
  <c r="K26" s="1"/>
  <c r="K104" s="1"/>
  <c r="J11"/>
  <c r="J26" s="1"/>
  <c r="J104" s="1"/>
  <c r="I11"/>
  <c r="I26" s="1"/>
  <c r="I104" s="1"/>
  <c r="H11"/>
  <c r="H26" s="1"/>
  <c r="H104" s="1"/>
  <c r="E54"/>
  <c r="F54"/>
  <c r="G54"/>
  <c r="O54"/>
  <c r="D54"/>
  <c r="E29"/>
  <c r="F29"/>
  <c r="G29"/>
  <c r="L29"/>
  <c r="L54" s="1"/>
  <c r="M29"/>
  <c r="M54" s="1"/>
  <c r="N29"/>
  <c r="O29"/>
  <c r="P29"/>
  <c r="P54" s="1"/>
  <c r="Q29"/>
  <c r="R29"/>
  <c r="S29"/>
  <c r="D29"/>
  <c r="E22"/>
  <c r="F22"/>
  <c r="G22"/>
  <c r="L22"/>
  <c r="M22"/>
  <c r="N22"/>
  <c r="O22"/>
  <c r="P22"/>
  <c r="Q22"/>
  <c r="R22"/>
  <c r="S22"/>
  <c r="D22"/>
  <c r="S10" l="1"/>
  <c r="R74" l="1"/>
  <c r="R16"/>
  <c r="N37"/>
  <c r="N54" s="1"/>
  <c r="N11"/>
  <c r="N26" s="1"/>
  <c r="S28"/>
  <c r="S54" s="1"/>
  <c r="R98"/>
  <c r="R96" s="1"/>
  <c r="R101"/>
  <c r="R100"/>
  <c r="R99" s="1"/>
  <c r="Q100"/>
  <c r="E11"/>
  <c r="F11"/>
  <c r="G11"/>
  <c r="L11"/>
  <c r="M11"/>
  <c r="O11"/>
  <c r="P11"/>
  <c r="Q11"/>
  <c r="D11"/>
  <c r="Q47"/>
  <c r="Q54" s="1"/>
  <c r="Q20"/>
  <c r="Q82"/>
  <c r="R80"/>
  <c r="M74"/>
  <c r="S99"/>
  <c r="Q99"/>
  <c r="P99"/>
  <c r="O99"/>
  <c r="N99"/>
  <c r="M99"/>
  <c r="L99"/>
  <c r="G99"/>
  <c r="F99"/>
  <c r="E99"/>
  <c r="D99"/>
  <c r="S96"/>
  <c r="Q96"/>
  <c r="P96"/>
  <c r="O96"/>
  <c r="N96"/>
  <c r="M96"/>
  <c r="L96"/>
  <c r="G96"/>
  <c r="F96"/>
  <c r="E96"/>
  <c r="D96"/>
  <c r="D103" s="1"/>
  <c r="S92"/>
  <c r="R92"/>
  <c r="Q92"/>
  <c r="P92"/>
  <c r="P103" s="1"/>
  <c r="O92"/>
  <c r="O103" s="1"/>
  <c r="N92"/>
  <c r="M92"/>
  <c r="L92"/>
  <c r="G92"/>
  <c r="F92"/>
  <c r="E92"/>
  <c r="D92"/>
  <c r="S88"/>
  <c r="S90"/>
  <c r="R88"/>
  <c r="R90"/>
  <c r="Q88"/>
  <c r="Q90"/>
  <c r="P88"/>
  <c r="P90"/>
  <c r="O88"/>
  <c r="O90"/>
  <c r="N88"/>
  <c r="M88"/>
  <c r="M90" s="1"/>
  <c r="L88"/>
  <c r="L90"/>
  <c r="G88"/>
  <c r="G90"/>
  <c r="F88"/>
  <c r="F90"/>
  <c r="E88"/>
  <c r="E90"/>
  <c r="D88"/>
  <c r="D90"/>
  <c r="S85"/>
  <c r="S83"/>
  <c r="S86" s="1"/>
  <c r="R83"/>
  <c r="Q83"/>
  <c r="Q86"/>
  <c r="P83"/>
  <c r="P86"/>
  <c r="O83"/>
  <c r="O86" s="1"/>
  <c r="N83"/>
  <c r="M83"/>
  <c r="M86" s="1"/>
  <c r="L83"/>
  <c r="L86" s="1"/>
  <c r="G83"/>
  <c r="G86" s="1"/>
  <c r="F83"/>
  <c r="F86" s="1"/>
  <c r="E83"/>
  <c r="E86"/>
  <c r="D83"/>
  <c r="D86"/>
  <c r="S77"/>
  <c r="S74" s="1"/>
  <c r="Q74"/>
  <c r="P74"/>
  <c r="O74"/>
  <c r="O78" s="1"/>
  <c r="N74"/>
  <c r="L74"/>
  <c r="G74"/>
  <c r="G78" s="1"/>
  <c r="F74"/>
  <c r="E74"/>
  <c r="D74"/>
  <c r="D78"/>
  <c r="S71"/>
  <c r="R71"/>
  <c r="R78" s="1"/>
  <c r="Q71"/>
  <c r="Q78" s="1"/>
  <c r="P71"/>
  <c r="P78" s="1"/>
  <c r="O71"/>
  <c r="N71"/>
  <c r="M71"/>
  <c r="M78" s="1"/>
  <c r="L71"/>
  <c r="G71"/>
  <c r="F71"/>
  <c r="E71"/>
  <c r="E78"/>
  <c r="D71"/>
  <c r="S65"/>
  <c r="R65"/>
  <c r="Q65"/>
  <c r="P65"/>
  <c r="O65"/>
  <c r="N65"/>
  <c r="M65"/>
  <c r="L65"/>
  <c r="G65"/>
  <c r="F65"/>
  <c r="E65"/>
  <c r="D65"/>
  <c r="S58"/>
  <c r="R58"/>
  <c r="Q58"/>
  <c r="P58"/>
  <c r="O58"/>
  <c r="N58"/>
  <c r="M58"/>
  <c r="L58"/>
  <c r="G58"/>
  <c r="F58"/>
  <c r="E58"/>
  <c r="D58"/>
  <c r="S56"/>
  <c r="S68"/>
  <c r="R56"/>
  <c r="Q56"/>
  <c r="Q68"/>
  <c r="P56"/>
  <c r="P68"/>
  <c r="O56"/>
  <c r="O68"/>
  <c r="N56"/>
  <c r="M56"/>
  <c r="M68"/>
  <c r="L56"/>
  <c r="L68" s="1"/>
  <c r="G56"/>
  <c r="G68" s="1"/>
  <c r="F56"/>
  <c r="E56"/>
  <c r="E68"/>
  <c r="D56"/>
  <c r="D68"/>
  <c r="S37"/>
  <c r="Q37"/>
  <c r="P37"/>
  <c r="O37"/>
  <c r="M37"/>
  <c r="L37"/>
  <c r="G37"/>
  <c r="F37"/>
  <c r="E37"/>
  <c r="D37"/>
  <c r="P26"/>
  <c r="M26"/>
  <c r="L26"/>
  <c r="G26"/>
  <c r="E26"/>
  <c r="D26"/>
  <c r="S16"/>
  <c r="S11"/>
  <c r="S26" s="1"/>
  <c r="N86"/>
  <c r="L78"/>
  <c r="G103"/>
  <c r="S103"/>
  <c r="N90"/>
  <c r="L103"/>
  <c r="O26"/>
  <c r="F78"/>
  <c r="Q26"/>
  <c r="R86"/>
  <c r="R37"/>
  <c r="R54" s="1"/>
  <c r="R68" l="1"/>
  <c r="N103"/>
  <c r="R103"/>
  <c r="Q103"/>
  <c r="M103"/>
  <c r="M104" s="1"/>
  <c r="S78"/>
  <c r="N78"/>
  <c r="N68"/>
  <c r="S104"/>
  <c r="R11"/>
  <c r="R26" s="1"/>
  <c r="F103"/>
  <c r="E103"/>
  <c r="F68"/>
  <c r="O104"/>
  <c r="E104"/>
  <c r="D104"/>
  <c r="G104"/>
  <c r="F26"/>
  <c r="Q104"/>
  <c r="L104"/>
  <c r="P104"/>
  <c r="R104" l="1"/>
  <c r="F104"/>
  <c r="N104"/>
</calcChain>
</file>

<file path=xl/sharedStrings.xml><?xml version="1.0" encoding="utf-8"?>
<sst xmlns="http://schemas.openxmlformats.org/spreadsheetml/2006/main" count="325" uniqueCount="170">
  <si>
    <t>№ п/п</t>
  </si>
  <si>
    <t>Наименование мероприятия</t>
  </si>
  <si>
    <t>федеральный бюджет</t>
  </si>
  <si>
    <t>краевой бюджет</t>
  </si>
  <si>
    <t>бюджет МО Усть-Лабинский район</t>
  </si>
  <si>
    <t>1.1</t>
  </si>
  <si>
    <t>Оплата труда с начислениями и содержание ДОУ, находящихся на капитальном ремонте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</si>
  <si>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</si>
  <si>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</si>
  <si>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1:  Развитие дошкольного образования детей</t>
  </si>
  <si>
    <t>1.2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</si>
  <si>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</si>
  <si>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</si>
  <si>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учреждений- всего: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</si>
  <si>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</si>
  <si>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</si>
  <si>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Задача 4:  Мероприятия по проведению оздоровительной кампании детей</t>
  </si>
  <si>
    <t xml:space="preserve">Расходы на обеспечение функций органов местного самоуправления </t>
  </si>
  <si>
    <t>2.1</t>
  </si>
  <si>
    <t>2.2</t>
  </si>
  <si>
    <t>2.3</t>
  </si>
  <si>
    <t>2.4</t>
  </si>
  <si>
    <t>3.1</t>
  </si>
  <si>
    <t>3.1.1</t>
  </si>
  <si>
    <t>3.2</t>
  </si>
  <si>
    <t>3.3</t>
  </si>
  <si>
    <t>4.1</t>
  </si>
  <si>
    <t>4.2</t>
  </si>
  <si>
    <t>4.2.1</t>
  </si>
  <si>
    <t>5.1</t>
  </si>
  <si>
    <t>5.2</t>
  </si>
  <si>
    <t>5.4</t>
  </si>
  <si>
    <t>ИТОГО:</t>
  </si>
  <si>
    <t>ИТОГО ПО ПРОГРАММЕ:</t>
  </si>
  <si>
    <t>2.3.1</t>
  </si>
  <si>
    <t>3.2.1</t>
  </si>
  <si>
    <t>Задача 5:  Обеспечение выполнение функций в области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</si>
  <si>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</si>
  <si>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1.3</t>
  </si>
  <si>
    <t>1.4</t>
  </si>
  <si>
    <t>2.6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</si>
  <si>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</si>
  <si>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2.7</t>
  </si>
  <si>
    <t>2.8</t>
  </si>
  <si>
    <t>2.9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</si>
  <si>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</si>
  <si>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</si>
  <si>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3.2.2</t>
  </si>
  <si>
    <t>3.2.3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</si>
  <si>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</si>
  <si>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Реализация мероприятий государственной  программы Краснодарского края «Развитие образования », всего:</t>
  </si>
  <si>
    <t>Расходы на выполнение государственных полномочий по обеспечению деятельности органов местного самоуправления муниципальных образований Краснодарского края и организаций, находящихся в их введении</t>
  </si>
  <si>
    <t>1.5</t>
  </si>
  <si>
    <t>добровольное пожертвование</t>
  </si>
  <si>
    <t>1.6</t>
  </si>
  <si>
    <t>Стимулирование отдельных категорий работников образовательных учреждений( предоставление субсидии бюджетным учреждениям)</t>
  </si>
  <si>
    <t>Участник муниципальной программы (муниципальный заказчик мероприятия, главный распорядитель (распорядитель) бюджетных средств, исполнитель)</t>
  </si>
  <si>
    <t>Объем финансирования на текущий год, предусмотренный программой (тыс. рублей)</t>
  </si>
  <si>
    <t>Объем финансирования на текущий год, предусмотренный бюджетом (тыс. рублей)</t>
  </si>
  <si>
    <t>Профинансировано в отчетном периоде (тыс. рублей)</t>
  </si>
  <si>
    <t>Освоено (израсходовано) в отчетном периоде (тыс. рублей)</t>
  </si>
  <si>
    <t>Отметка о выполнении мероприятия (выполнено, не выполнено)</t>
  </si>
  <si>
    <t>Управление образованием администрации муниципального образования Усть-Лабинский район; Муниципальные автономные, бюджетные, казенные образовательные учреждения; Муниципальные бюджетные, казенные учреждения подведомственные управлению образованием администрации муниципального образования Усть-Лабинский район</t>
  </si>
  <si>
    <t>управления образованием администрации муниципального образования Усть-Лабинский район</t>
  </si>
  <si>
    <t>2.5</t>
  </si>
  <si>
    <t>Оплата штрафов, пеней, недоимки (финансовое обеспечение выполнения функций казенными учреждениями)</t>
  </si>
  <si>
    <t>Задача 7:  Развитие федеральных проектов</t>
  </si>
  <si>
    <t>7.1</t>
  </si>
  <si>
    <t>Реализация федерального проекта "Современная школа", всего:</t>
  </si>
  <si>
    <t>7.1.1</t>
  </si>
  <si>
    <t>Организация временной трудовой занятости несовершеннолетних (финансовое обеспечение выполнения функций казенными учреждениями)</t>
  </si>
  <si>
    <t>7.1.2</t>
  </si>
  <si>
    <t>2.3.3</t>
  </si>
  <si>
    <t>ОТЧЕТ О ФИНАНСИРОВАНИИ И РАСХОДОВАНИИ СРЕДСТВ НА РЕАЛИЗАЦИЮ МУНИЦИПАЛЬНОЙ ПРОГРАММЫ "РАЗВИТИЕ ОБРАЗОВАНИЯ В УСТЬ-ЛАБИНСКОМ РАЙОНЕ"</t>
  </si>
  <si>
    <r>
      <rPr>
        <u/>
        <sz val="12"/>
        <rFont val="Calibri"/>
        <family val="2"/>
        <charset val="204"/>
      </rPr>
      <t>Наименование муниципальной программы:</t>
    </r>
    <r>
      <rPr>
        <sz val="12"/>
        <rFont val="Calibri"/>
        <family val="2"/>
        <charset val="204"/>
      </rPr>
      <t xml:space="preserve"> "Развитие образования в Усть-Лабинском районе"</t>
    </r>
  </si>
  <si>
    <r>
      <rPr>
        <u/>
        <sz val="12"/>
        <rFont val="Calibri"/>
        <family val="2"/>
        <charset val="204"/>
      </rPr>
      <t>Срок действия:</t>
    </r>
    <r>
      <rPr>
        <sz val="12"/>
        <rFont val="Calibri"/>
        <family val="2"/>
        <charset val="204"/>
      </rPr>
      <t xml:space="preserve"> 2020-2025 годы</t>
    </r>
  </si>
  <si>
    <r>
      <rPr>
        <u/>
        <sz val="12"/>
        <rFont val="Calibri"/>
        <family val="2"/>
        <charset val="204"/>
      </rPr>
      <t>Реквизиты правового акта:</t>
    </r>
    <r>
      <rPr>
        <sz val="12"/>
        <rFont val="Calibri"/>
        <family val="2"/>
        <charset val="204"/>
      </rPr>
      <t xml:space="preserve"> Постановление АМО Усть-лабинский район от 30 октября 2019 года № 847</t>
    </r>
  </si>
  <si>
    <t>Реализация мероприятий муниципальной программы «Развитие образования в Усть-Лабинском районе», всего:</t>
  </si>
  <si>
    <t>Мероприятия государственной программы Российской Федерации "Доступная среда", всего:</t>
  </si>
  <si>
    <t>Капитальный ремонт муниципальных общеобразовательных учреждений</t>
  </si>
  <si>
    <t xml:space="preserve"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"Современная школа" (обновление материально-технической базы для формирования у обучающихся современных навыков по предметной области "Технология" и других предметных областей) 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</si>
  <si>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</si>
  <si>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Реализация федерального проекта "Безопасность дорожного движения", всего:</t>
  </si>
  <si>
    <t>7.2</t>
  </si>
  <si>
    <t>7.2.1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</si>
  <si>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учащихся), в рамках реализации мероприятий регионального проекта Краснодарского края "Безопасность дорожного движения"</t>
  </si>
  <si>
    <t>Иные межбюджетные трансферты из краевого бюджета местным бюджетам на дополнительную помощь местным бюджетам для решения социально значимых вопросов местного значения: капитальный и текущий ремонт, благоустройство территории, материально-техническое обеспечение</t>
  </si>
  <si>
    <t>2.3.4</t>
  </si>
  <si>
    <t>2.3.5</t>
  </si>
  <si>
    <t>2.3.6</t>
  </si>
  <si>
    <t>Организация и обеспечение бесплатным горячим питанием обучающихся по образовательным программам начального общего образования в муниципальных образовательных организациях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</si>
  <si>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</si>
  <si>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</si>
  <si>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2.3.2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</si>
  <si>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</si>
  <si>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 xml:space="preserve">Оплата штрафов, пеней, недоимки 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</si>
  <si>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</si>
  <si>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</si>
  <si>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1.2.1</t>
  </si>
  <si>
    <t>1.2.2</t>
  </si>
  <si>
    <t>1.2.3</t>
  </si>
  <si>
    <t>1.2.4</t>
  </si>
  <si>
    <t>1.2.5</t>
  </si>
  <si>
    <t>1.2.6</t>
  </si>
  <si>
    <t>1.5.1</t>
  </si>
  <si>
    <t>2.2.1</t>
  </si>
  <si>
    <t>2.2.2</t>
  </si>
  <si>
    <t>2.2.3</t>
  </si>
  <si>
    <t>2.3.7</t>
  </si>
  <si>
    <t>2.3.8</t>
  </si>
  <si>
    <t>2.3.9</t>
  </si>
  <si>
    <t xml:space="preserve"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</t>
  </si>
  <si>
    <t xml:space="preserve">Расходы на обеспечение деятельности (оказание услуг) муниципальных учреждений
</t>
  </si>
  <si>
    <t>7.1.3</t>
  </si>
  <si>
    <t>7.2.2</t>
  </si>
  <si>
    <t>Работы, услуги по содержанию имущества; прочие работы, услуги</t>
  </si>
  <si>
    <t>Организация бесплатного двухразового питания детей с ограниченными возможностями здоровья, детей-инвалидов, инвалидов обучающихся в муниципальных общеобразовательных организациях муниципального образования Усть-Лабинский район, реализующих образовательные программы начального общего, основного общего, среднего общего образования</t>
  </si>
  <si>
    <t>3.2.4</t>
  </si>
  <si>
    <t>3.2.5</t>
  </si>
  <si>
    <t>3.4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</si>
  <si>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 путем создания в муниципальных организациях дополнительного образования детей условий для получения детьми-инвалидами качественного образования</t>
  </si>
  <si>
    <t>Реализация мероприятий государственной программы Краснодарского края  «Дети Кубани», всего: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</si>
  <si>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</si>
  <si>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</si>
  <si>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4.3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</si>
  <si>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</si>
  <si>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Организация отдыха детей в каникулярное время на базе муниципальных учреждений, осуществляющих организацию отдыха детей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</si>
  <si>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</si>
  <si>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6.1</t>
  </si>
  <si>
    <t>Реализация мероприятий государственной программы Краснодарского края "Обеспечение безопасности населения", всего:</t>
  </si>
  <si>
    <t>Участие в профилактике терроризма в части обеспечения инженерно-технической защищенности муниципальных образовательных организаций</t>
  </si>
  <si>
    <t>Реализация федерального проекта "Успех каждого ребенка", всего: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</si>
  <si>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Краснодарского края "Успех каждого ребенка" (создание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</si>
  <si>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Участие в осуществлении мероприятий по предупреждению детского дорожно-транспортного травматизма на территории муниципальных образований Краснодарского края в рамках регионального проекта Краснодарского края «Безопасность дорожного движения»</t>
  </si>
  <si>
    <t>3.4.1</t>
  </si>
  <si>
    <t>4.4</t>
  </si>
  <si>
    <t>4.4.1</t>
  </si>
  <si>
    <t>4.4.2</t>
  </si>
  <si>
    <t>4.4.3</t>
  </si>
  <si>
    <t>5.3</t>
  </si>
  <si>
    <t>5.4.1</t>
  </si>
  <si>
    <t>5.4.2</t>
  </si>
  <si>
    <t>6.1.1</t>
  </si>
  <si>
    <t>7.3</t>
  </si>
  <si>
    <t>7.3.1</t>
  </si>
  <si>
    <t>7.3.2</t>
  </si>
  <si>
    <t>Капитальный ремонт муниципальных образовательных учреждений; ремонт муниципальных образовательных учреждений; благоустройство территории</t>
  </si>
  <si>
    <t>Ремонт электропроводки; ремонтно-сантехнические работы; ремонт и материально-техническое обеспечение помещений с целью приведения в соответствие с фирменным стилем Центров "Точка роста"</t>
  </si>
  <si>
    <t>Организация подвоза детей к местам учебы и обратно</t>
  </si>
  <si>
    <t>Приобретение теневых навесов</t>
  </si>
  <si>
    <t>Работы, услуги по содержанию имущества; прочие работы, услуги; приобретение оконных и дверных блоков, приобретение материалов для ремонта</t>
  </si>
  <si>
    <t>1.2.7</t>
  </si>
  <si>
    <t>1.2.8</t>
  </si>
  <si>
    <t>2.2.4</t>
  </si>
  <si>
    <t>3.5</t>
  </si>
  <si>
    <t>Обеспечение функционирования модели персонифицированного финансирования дополнительного образования детей</t>
  </si>
  <si>
    <t>Начальник</t>
  </si>
  <si>
    <t>А. А. Баженова</t>
  </si>
  <si>
    <t>1.5.2</t>
  </si>
  <si>
    <t>Реализация мероприятий государственной  программы Краснодарского края «Развитие сельского хозяйства и регулирование рынков сельскохозяйственной продукции, сырья и продовольствия"», всего:</t>
  </si>
  <si>
    <t>Организация электро-, тепло-, газо- и водоснабжения населения, водоотведения,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создание условий по организации досуга и обеспечения жителей поселения, городского округа услугами организаций культуры либо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культуры, обеспечение условий для развития физической культуры, создание условий для обеспечения услугами связи, развитие традиционного народного художественного творчества (поселения, района, округа) в части обеспечения комплексного развития сельских территорий</t>
  </si>
  <si>
    <t>2.2.5</t>
  </si>
  <si>
    <t>2.2.6</t>
  </si>
  <si>
    <t>2.2.7</t>
  </si>
  <si>
    <t xml:space="preserve"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</si>
  <si>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</t>
  </si>
  <si>
    <t>Изготовление проектно-сметной документации; экспертиза, согласование, проверка сметной стоимости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</si>
  <si>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</si>
  <si>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за  1 квартал 2022 года год</t>
  </si>
  <si>
    <t>Не выполнено</t>
  </si>
</sst>
</file>

<file path=xl/styles.xml><?xml version="1.0" encoding="utf-8"?>
<styleSheet xmlns="http://schemas.openxmlformats.org/spreadsheetml/2006/main">
  <numFmts count="4">
    <numFmt numFmtId="164" formatCode="#,##0.0_р_."/>
    <numFmt numFmtId="165" formatCode="#,##0_р_."/>
    <numFmt numFmtId="166" formatCode="0.0"/>
    <numFmt numFmtId="167" formatCode="_-* #,##0.0_р_._-;\-* #,##0.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u/>
      <sz val="12"/>
      <name val="Calibri"/>
      <family val="2"/>
      <charset val="204"/>
    </font>
    <font>
      <sz val="7"/>
      <name val="Calibri"/>
      <family val="2"/>
      <charset val="204"/>
    </font>
    <font>
      <sz val="10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0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3" fillId="2" borderId="1" xfId="0" applyFont="1" applyFill="1" applyBorder="1" applyAlignment="1"/>
    <xf numFmtId="0" fontId="1" fillId="0" borderId="0" xfId="0" applyFont="1" applyAlignment="1">
      <alignment wrapText="1"/>
    </xf>
    <xf numFmtId="49" fontId="4" fillId="2" borderId="0" xfId="0" applyNumberFormat="1" applyFont="1" applyFill="1"/>
    <xf numFmtId="49" fontId="1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6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2" fillId="0" borderId="0" xfId="0" applyNumberFormat="1" applyFont="1"/>
    <xf numFmtId="0" fontId="1" fillId="0" borderId="1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3" fillId="0" borderId="2" xfId="0" applyFont="1" applyBorder="1" applyAlignment="1">
      <alignment wrapText="1"/>
    </xf>
    <xf numFmtId="0" fontId="7" fillId="2" borderId="0" xfId="0" applyFont="1" applyFill="1"/>
    <xf numFmtId="0" fontId="7" fillId="0" borderId="0" xfId="0" applyFont="1"/>
    <xf numFmtId="166" fontId="7" fillId="0" borderId="0" xfId="0" applyNumberFormat="1" applyFont="1"/>
    <xf numFmtId="0" fontId="8" fillId="0" borderId="0" xfId="0" applyFont="1"/>
    <xf numFmtId="164" fontId="4" fillId="0" borderId="0" xfId="0" applyNumberFormat="1" applyFont="1"/>
    <xf numFmtId="164" fontId="2" fillId="0" borderId="0" xfId="0" applyNumberFormat="1" applyFont="1"/>
    <xf numFmtId="0" fontId="2" fillId="2" borderId="0" xfId="0" applyFont="1" applyFill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1" fontId="7" fillId="0" borderId="0" xfId="0" applyNumberFormat="1" applyFont="1"/>
    <xf numFmtId="166" fontId="8" fillId="0" borderId="0" xfId="0" applyNumberFormat="1" applyFont="1"/>
    <xf numFmtId="164" fontId="1" fillId="0" borderId="1" xfId="0" applyNumberFormat="1" applyFont="1" applyBorder="1" applyAlignment="1">
      <alignment horizontal="center" wrapText="1" shrinkToFit="1"/>
    </xf>
    <xf numFmtId="165" fontId="2" fillId="0" borderId="1" xfId="0" applyNumberFormat="1" applyFont="1" applyBorder="1" applyAlignment="1">
      <alignment horizontal="center" wrapText="1" shrinkToFit="1"/>
    </xf>
    <xf numFmtId="165" fontId="1" fillId="0" borderId="1" xfId="0" applyNumberFormat="1" applyFont="1" applyBorder="1" applyAlignment="1">
      <alignment horizontal="center" wrapText="1" shrinkToFit="1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/>
    <xf numFmtId="166" fontId="1" fillId="4" borderId="1" xfId="0" applyNumberFormat="1" applyFont="1" applyFill="1" applyBorder="1"/>
    <xf numFmtId="0" fontId="1" fillId="2" borderId="1" xfId="0" applyFont="1" applyFill="1" applyBorder="1"/>
    <xf numFmtId="166" fontId="1" fillId="2" borderId="1" xfId="0" applyNumberFormat="1" applyFont="1" applyFill="1" applyBorder="1"/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/>
    <xf numFmtId="167" fontId="2" fillId="0" borderId="0" xfId="0" applyNumberFormat="1" applyFont="1"/>
    <xf numFmtId="167" fontId="2" fillId="2" borderId="0" xfId="0" applyNumberFormat="1" applyFont="1" applyFill="1"/>
    <xf numFmtId="166" fontId="1" fillId="0" borderId="0" xfId="0" applyNumberFormat="1" applyFont="1" applyBorder="1"/>
    <xf numFmtId="164" fontId="10" fillId="0" borderId="0" xfId="0" applyNumberFormat="1" applyFont="1"/>
    <xf numFmtId="0" fontId="10" fillId="0" borderId="0" xfId="0" applyFont="1"/>
    <xf numFmtId="164" fontId="11" fillId="0" borderId="0" xfId="0" applyNumberFormat="1" applyFont="1"/>
    <xf numFmtId="0" fontId="10" fillId="0" borderId="1" xfId="0" applyFont="1" applyBorder="1"/>
    <xf numFmtId="0" fontId="11" fillId="0" borderId="0" xfId="0" applyFont="1"/>
    <xf numFmtId="167" fontId="11" fillId="0" borderId="0" xfId="0" applyNumberFormat="1" applyFont="1"/>
    <xf numFmtId="166" fontId="1" fillId="6" borderId="1" xfId="0" applyNumberFormat="1" applyFont="1" applyFill="1" applyBorder="1"/>
    <xf numFmtId="0" fontId="1" fillId="6" borderId="1" xfId="0" applyFont="1" applyFill="1" applyBorder="1"/>
    <xf numFmtId="1" fontId="1" fillId="2" borderId="1" xfId="0" applyNumberFormat="1" applyFont="1" applyFill="1" applyBorder="1"/>
    <xf numFmtId="166" fontId="1" fillId="3" borderId="1" xfId="0" applyNumberFormat="1" applyFont="1" applyFill="1" applyBorder="1"/>
    <xf numFmtId="166" fontId="2" fillId="2" borderId="0" xfId="0" applyNumberFormat="1" applyFont="1" applyFill="1"/>
    <xf numFmtId="166" fontId="1" fillId="0" borderId="0" xfId="0" applyNumberFormat="1" applyFont="1"/>
    <xf numFmtId="166" fontId="1" fillId="7" borderId="1" xfId="0" applyNumberFormat="1" applyFont="1" applyFill="1" applyBorder="1"/>
    <xf numFmtId="2" fontId="1" fillId="2" borderId="1" xfId="0" applyNumberFormat="1" applyFont="1" applyFill="1" applyBorder="1"/>
    <xf numFmtId="0" fontId="1" fillId="7" borderId="1" xfId="0" applyFont="1" applyFill="1" applyBorder="1"/>
    <xf numFmtId="2" fontId="1" fillId="7" borderId="1" xfId="0" applyNumberFormat="1" applyFont="1" applyFill="1" applyBorder="1"/>
    <xf numFmtId="0" fontId="1" fillId="5" borderId="1" xfId="0" applyFont="1" applyFill="1" applyBorder="1"/>
    <xf numFmtId="166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164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tabSelected="1" view="pageBreakPreview" zoomScale="80" zoomScaleNormal="75" zoomScaleSheetLayoutView="80" workbookViewId="0">
      <pane xSplit="2" ySplit="9" topLeftCell="I77" activePane="bottomRight" state="frozen"/>
      <selection pane="topRight" activeCell="D1" sqref="D1"/>
      <selection pane="bottomLeft" activeCell="A10" sqref="A10"/>
      <selection pane="bottomRight" activeCell="V82" sqref="V82"/>
    </sheetView>
  </sheetViews>
  <sheetFormatPr defaultRowHeight="12.75"/>
  <cols>
    <col min="1" max="1" width="6.5703125" style="18" customWidth="1"/>
    <col min="2" max="2" width="52.5703125" style="1" customWidth="1"/>
    <col min="3" max="3" width="10.7109375" style="1" customWidth="1"/>
    <col min="4" max="4" width="9.28515625" style="1" bestFit="1" customWidth="1"/>
    <col min="5" max="5" width="9.7109375" style="1" customWidth="1"/>
    <col min="6" max="7" width="9.28515625" style="1" bestFit="1" customWidth="1"/>
    <col min="8" max="8" width="9.140625" style="59"/>
    <col min="9" max="9" width="10.42578125" style="59" customWidth="1"/>
    <col min="10" max="10" width="9.28515625" style="59" bestFit="1" customWidth="1"/>
    <col min="11" max="11" width="9.140625" style="59"/>
    <col min="12" max="12" width="9" style="1" customWidth="1"/>
    <col min="13" max="13" width="11.5703125" style="1" customWidth="1"/>
    <col min="14" max="16" width="9" style="1" customWidth="1"/>
    <col min="17" max="17" width="11.28515625" style="1" customWidth="1"/>
    <col min="18" max="18" width="13.42578125" style="1" customWidth="1"/>
    <col min="19" max="19" width="9" style="1" customWidth="1"/>
    <col min="20" max="20" width="16.7109375" style="1" customWidth="1"/>
    <col min="21" max="21" width="9" style="1" customWidth="1"/>
    <col min="22" max="24" width="9" style="28" customWidth="1"/>
    <col min="25" max="25" width="7.7109375" style="28" customWidth="1"/>
    <col min="26" max="16384" width="9.140625" style="28"/>
  </cols>
  <sheetData>
    <row r="1" spans="1:25" s="1" customFormat="1" ht="15.75">
      <c r="A1" s="17" t="s">
        <v>73</v>
      </c>
      <c r="B1" s="36"/>
      <c r="C1" s="16"/>
      <c r="D1" s="54"/>
      <c r="E1" s="54"/>
      <c r="F1" s="54"/>
      <c r="G1" s="54"/>
      <c r="H1" s="58"/>
      <c r="I1" s="58"/>
      <c r="J1" s="58"/>
      <c r="K1" s="58"/>
      <c r="L1" s="54"/>
      <c r="M1" s="54"/>
      <c r="N1" s="54"/>
      <c r="O1" s="54"/>
      <c r="P1" s="54"/>
      <c r="Q1" s="54"/>
      <c r="R1" s="54"/>
      <c r="S1" s="54"/>
    </row>
    <row r="2" spans="1:25" s="1" customFormat="1" ht="20.25" customHeight="1">
      <c r="A2" s="18"/>
      <c r="C2" s="77" t="s">
        <v>168</v>
      </c>
      <c r="D2" s="77"/>
      <c r="E2" s="77"/>
      <c r="F2" s="77"/>
      <c r="G2" s="77"/>
      <c r="H2" s="77"/>
      <c r="I2" s="77"/>
      <c r="J2" s="77"/>
      <c r="K2" s="77"/>
      <c r="L2" s="54"/>
      <c r="M2" s="54"/>
      <c r="N2" s="54"/>
      <c r="O2" s="54"/>
      <c r="P2" s="54"/>
      <c r="Q2" s="54"/>
      <c r="R2" s="54"/>
      <c r="S2" s="54"/>
    </row>
    <row r="3" spans="1:25" s="32" customFormat="1" ht="15.75">
      <c r="A3" s="31" t="s">
        <v>74</v>
      </c>
      <c r="H3" s="60"/>
      <c r="I3" s="60"/>
      <c r="J3" s="60"/>
      <c r="K3" s="60"/>
    </row>
    <row r="4" spans="1:25" s="32" customFormat="1" ht="15.75">
      <c r="A4" s="31" t="s">
        <v>75</v>
      </c>
      <c r="H4" s="60"/>
      <c r="I4" s="60"/>
      <c r="J4" s="60"/>
      <c r="K4" s="60"/>
    </row>
    <row r="5" spans="1:25" s="32" customFormat="1" ht="15.75">
      <c r="A5" s="31" t="s">
        <v>76</v>
      </c>
      <c r="H5" s="60"/>
      <c r="I5" s="60"/>
      <c r="J5" s="60"/>
      <c r="K5" s="60"/>
    </row>
    <row r="6" spans="1:25" s="1" customFormat="1" ht="25.5" customHeight="1">
      <c r="A6" s="79" t="s">
        <v>0</v>
      </c>
      <c r="B6" s="80" t="s">
        <v>1</v>
      </c>
      <c r="C6" s="80" t="s">
        <v>56</v>
      </c>
      <c r="D6" s="81" t="s">
        <v>57</v>
      </c>
      <c r="E6" s="81"/>
      <c r="F6" s="81"/>
      <c r="G6" s="81"/>
      <c r="H6" s="78" t="s">
        <v>58</v>
      </c>
      <c r="I6" s="78"/>
      <c r="J6" s="78"/>
      <c r="K6" s="78"/>
      <c r="L6" s="81" t="s">
        <v>59</v>
      </c>
      <c r="M6" s="81"/>
      <c r="N6" s="81"/>
      <c r="O6" s="81"/>
      <c r="P6" s="81" t="s">
        <v>60</v>
      </c>
      <c r="Q6" s="81"/>
      <c r="R6" s="81"/>
      <c r="S6" s="81"/>
      <c r="T6" s="76" t="s">
        <v>61</v>
      </c>
      <c r="U6" s="51"/>
    </row>
    <row r="7" spans="1:25" s="1" customFormat="1" ht="93" customHeight="1">
      <c r="A7" s="79"/>
      <c r="B7" s="80"/>
      <c r="C7" s="80"/>
      <c r="D7" s="42" t="s">
        <v>2</v>
      </c>
      <c r="E7" s="42" t="s">
        <v>3</v>
      </c>
      <c r="F7" s="42" t="s">
        <v>4</v>
      </c>
      <c r="G7" s="42" t="s">
        <v>53</v>
      </c>
      <c r="H7" s="42" t="s">
        <v>2</v>
      </c>
      <c r="I7" s="42" t="s">
        <v>3</v>
      </c>
      <c r="J7" s="42" t="s">
        <v>4</v>
      </c>
      <c r="K7" s="42" t="s">
        <v>53</v>
      </c>
      <c r="L7" s="42" t="s">
        <v>2</v>
      </c>
      <c r="M7" s="42" t="s">
        <v>3</v>
      </c>
      <c r="N7" s="42" t="s">
        <v>4</v>
      </c>
      <c r="O7" s="42" t="s">
        <v>53</v>
      </c>
      <c r="P7" s="42" t="s">
        <v>2</v>
      </c>
      <c r="Q7" s="42" t="s">
        <v>3</v>
      </c>
      <c r="R7" s="42" t="s">
        <v>4</v>
      </c>
      <c r="S7" s="42" t="s">
        <v>53</v>
      </c>
      <c r="T7" s="76"/>
      <c r="U7" s="51"/>
    </row>
    <row r="8" spans="1:25" s="4" customFormat="1" ht="15">
      <c r="A8" s="2">
        <v>1</v>
      </c>
      <c r="B8" s="3">
        <v>2</v>
      </c>
      <c r="C8" s="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4">
        <v>12</v>
      </c>
      <c r="M8" s="44">
        <v>13</v>
      </c>
      <c r="N8" s="44">
        <v>14</v>
      </c>
      <c r="O8" s="44">
        <v>15</v>
      </c>
      <c r="P8" s="45">
        <v>16</v>
      </c>
      <c r="Q8" s="45">
        <v>17</v>
      </c>
      <c r="R8" s="45">
        <v>18</v>
      </c>
      <c r="S8" s="45">
        <v>19</v>
      </c>
      <c r="T8" s="46">
        <v>20</v>
      </c>
      <c r="U8" s="52"/>
    </row>
    <row r="9" spans="1:25" s="1" customFormat="1" ht="21" customHeight="1">
      <c r="A9" s="5"/>
      <c r="B9" s="15" t="s">
        <v>9</v>
      </c>
      <c r="C9" s="6"/>
      <c r="D9" s="6"/>
      <c r="E9" s="6"/>
      <c r="F9" s="6"/>
      <c r="G9" s="6"/>
      <c r="H9" s="61"/>
      <c r="I9" s="61"/>
      <c r="J9" s="61"/>
      <c r="K9" s="61"/>
      <c r="L9" s="6"/>
      <c r="M9" s="6"/>
      <c r="N9" s="6"/>
      <c r="O9" s="6"/>
      <c r="P9" s="6"/>
      <c r="Q9" s="6"/>
      <c r="R9" s="6"/>
      <c r="S9" s="6"/>
      <c r="T9" s="6"/>
      <c r="U9" s="53"/>
    </row>
    <row r="10" spans="1:25" ht="101.45" customHeight="1">
      <c r="A10" s="7" t="s">
        <v>5</v>
      </c>
      <c r="B10" s="35" t="s">
        <v>94</v>
      </c>
      <c r="C10" s="19" t="s">
        <v>62</v>
      </c>
      <c r="D10" s="6"/>
      <c r="E10" s="47">
        <v>382641.2</v>
      </c>
      <c r="F10" s="6">
        <v>150728.4</v>
      </c>
      <c r="G10" s="6">
        <v>0.7</v>
      </c>
      <c r="H10" s="6"/>
      <c r="I10" s="47">
        <v>382641.2</v>
      </c>
      <c r="J10" s="6">
        <v>150728.4</v>
      </c>
      <c r="K10" s="6">
        <v>0.7</v>
      </c>
      <c r="L10" s="6"/>
      <c r="M10" s="50">
        <v>103966</v>
      </c>
      <c r="N10" s="50">
        <v>40675.1</v>
      </c>
      <c r="O10" s="50">
        <v>0</v>
      </c>
      <c r="P10" s="50"/>
      <c r="Q10" s="70">
        <f>71593</f>
        <v>71593</v>
      </c>
      <c r="R10" s="50">
        <v>28874.6</v>
      </c>
      <c r="S10" s="47">
        <f>O10</f>
        <v>0</v>
      </c>
      <c r="T10" s="6" t="s">
        <v>169</v>
      </c>
      <c r="U10" s="53" t="e">
        <f>L10/D10*100</f>
        <v>#DIV/0!</v>
      </c>
      <c r="V10" s="57">
        <f>M10/E10*100</f>
        <v>27.170623550208393</v>
      </c>
      <c r="W10" s="57">
        <f>N10/F10*100</f>
        <v>26.985690818717639</v>
      </c>
      <c r="X10" s="57">
        <f>O10/G10*100</f>
        <v>0</v>
      </c>
      <c r="Y10" s="53"/>
    </row>
    <row r="11" spans="1:25" ht="27.2" customHeight="1">
      <c r="A11" s="13" t="s">
        <v>10</v>
      </c>
      <c r="B11" s="11" t="s">
        <v>77</v>
      </c>
      <c r="C11" s="12"/>
      <c r="D11" s="12">
        <f>SUM(D12:D19)</f>
        <v>0</v>
      </c>
      <c r="E11" s="12">
        <f t="shared" ref="E11:S11" si="0">SUM(E12:E19)</f>
        <v>0</v>
      </c>
      <c r="F11" s="12">
        <f t="shared" si="0"/>
        <v>51792.5</v>
      </c>
      <c r="G11" s="12">
        <f t="shared" si="0"/>
        <v>0</v>
      </c>
      <c r="H11" s="12">
        <f>SUM(H12:H19)</f>
        <v>0</v>
      </c>
      <c r="I11" s="12">
        <f t="shared" ref="I11:K11" si="1">SUM(I12:I19)</f>
        <v>0</v>
      </c>
      <c r="J11" s="12">
        <f t="shared" si="1"/>
        <v>51792.5</v>
      </c>
      <c r="K11" s="12">
        <f t="shared" si="1"/>
        <v>0</v>
      </c>
      <c r="L11" s="12">
        <f t="shared" si="0"/>
        <v>0</v>
      </c>
      <c r="M11" s="12">
        <f t="shared" si="0"/>
        <v>0</v>
      </c>
      <c r="N11" s="67">
        <f>SUM(N12:N19)</f>
        <v>2753.8999999999996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R11" s="12">
        <f t="shared" si="0"/>
        <v>1870.6000000000001</v>
      </c>
      <c r="S11" s="12">
        <f t="shared" si="0"/>
        <v>0</v>
      </c>
      <c r="T11" s="12"/>
      <c r="U11" s="53" t="e">
        <f t="shared" ref="U11:U74" si="2">L11/D11*100</f>
        <v>#DIV/0!</v>
      </c>
      <c r="V11" s="57" t="e">
        <f t="shared" ref="V11:V74" si="3">M11/E11*100</f>
        <v>#DIV/0!</v>
      </c>
      <c r="W11" s="57">
        <f t="shared" ref="W11:W74" si="4">N11/F11*100</f>
        <v>5.3171791282521594</v>
      </c>
      <c r="X11" s="57" t="e">
        <f t="shared" ref="X11:X74" si="5">O11/G11*100</f>
        <v>#DIV/0!</v>
      </c>
      <c r="Y11" s="29"/>
    </row>
    <row r="12" spans="1:25" ht="33.950000000000003" customHeight="1">
      <c r="A12" s="8" t="s">
        <v>98</v>
      </c>
      <c r="B12" s="9" t="s">
        <v>6</v>
      </c>
      <c r="C12" s="19" t="s">
        <v>62</v>
      </c>
      <c r="D12" s="6"/>
      <c r="E12" s="6"/>
      <c r="F12" s="6">
        <v>0</v>
      </c>
      <c r="G12" s="6"/>
      <c r="H12" s="6"/>
      <c r="I12" s="6"/>
      <c r="J12" s="6">
        <v>0</v>
      </c>
      <c r="K12" s="6"/>
      <c r="L12" s="6"/>
      <c r="M12" s="49"/>
      <c r="N12" s="50">
        <v>0</v>
      </c>
      <c r="O12" s="49"/>
      <c r="P12" s="49"/>
      <c r="Q12" s="49"/>
      <c r="R12" s="50">
        <v>0</v>
      </c>
      <c r="S12" s="6"/>
      <c r="T12" s="6"/>
      <c r="U12" s="53" t="e">
        <f t="shared" si="2"/>
        <v>#DIV/0!</v>
      </c>
      <c r="V12" s="57" t="e">
        <f t="shared" si="3"/>
        <v>#DIV/0!</v>
      </c>
      <c r="W12" s="57" t="e">
        <f t="shared" si="4"/>
        <v>#DIV/0!</v>
      </c>
      <c r="X12" s="57" t="e">
        <f t="shared" si="5"/>
        <v>#DIV/0!</v>
      </c>
      <c r="Y12" s="29"/>
    </row>
    <row r="13" spans="1:25" ht="33.950000000000003" customHeight="1">
      <c r="A13" s="8" t="s">
        <v>99</v>
      </c>
      <c r="B13" s="9" t="s">
        <v>7</v>
      </c>
      <c r="C13" s="19" t="s">
        <v>62</v>
      </c>
      <c r="D13" s="6"/>
      <c r="E13" s="6"/>
      <c r="F13" s="6">
        <v>11905.5</v>
      </c>
      <c r="G13" s="6"/>
      <c r="H13" s="6"/>
      <c r="I13" s="6"/>
      <c r="J13" s="6">
        <v>11905.5</v>
      </c>
      <c r="K13" s="6"/>
      <c r="L13" s="6"/>
      <c r="M13" s="49"/>
      <c r="N13" s="50">
        <v>2212.1</v>
      </c>
      <c r="O13" s="49"/>
      <c r="P13" s="49"/>
      <c r="Q13" s="49"/>
      <c r="R13" s="49">
        <v>1548.7</v>
      </c>
      <c r="S13" s="6"/>
      <c r="T13" s="6" t="s">
        <v>169</v>
      </c>
      <c r="U13" s="53" t="e">
        <f t="shared" si="2"/>
        <v>#DIV/0!</v>
      </c>
      <c r="V13" s="57" t="e">
        <f t="shared" si="3"/>
        <v>#DIV/0!</v>
      </c>
      <c r="W13" s="57">
        <f t="shared" si="4"/>
        <v>18.580488009743394</v>
      </c>
      <c r="X13" s="57" t="e">
        <f t="shared" si="5"/>
        <v>#DIV/0!</v>
      </c>
      <c r="Y13" s="29"/>
    </row>
    <row r="14" spans="1:25" ht="36.75" customHeight="1">
      <c r="A14" s="8" t="s">
        <v>100</v>
      </c>
      <c r="B14" s="9" t="s">
        <v>8</v>
      </c>
      <c r="C14" s="19" t="s">
        <v>62</v>
      </c>
      <c r="D14" s="6"/>
      <c r="E14" s="6"/>
      <c r="F14" s="6">
        <v>93.8</v>
      </c>
      <c r="G14" s="6"/>
      <c r="H14" s="6"/>
      <c r="I14" s="6"/>
      <c r="J14" s="6">
        <v>93.8</v>
      </c>
      <c r="K14" s="6"/>
      <c r="L14" s="6"/>
      <c r="M14" s="49"/>
      <c r="N14" s="49">
        <v>22.2</v>
      </c>
      <c r="O14" s="49"/>
      <c r="P14" s="49"/>
      <c r="Q14" s="49"/>
      <c r="R14" s="49">
        <v>10.199999999999999</v>
      </c>
      <c r="S14" s="6"/>
      <c r="T14" s="6" t="s">
        <v>169</v>
      </c>
      <c r="U14" s="53" t="e">
        <f t="shared" si="2"/>
        <v>#DIV/0!</v>
      </c>
      <c r="V14" s="57" t="e">
        <f t="shared" si="3"/>
        <v>#DIV/0!</v>
      </c>
      <c r="W14" s="57">
        <f t="shared" si="4"/>
        <v>23.667377398720681</v>
      </c>
      <c r="X14" s="57" t="e">
        <f t="shared" si="5"/>
        <v>#DIV/0!</v>
      </c>
      <c r="Y14" s="29"/>
    </row>
    <row r="15" spans="1:25" ht="51" customHeight="1">
      <c r="A15" s="8" t="s">
        <v>101</v>
      </c>
      <c r="B15" s="9" t="s">
        <v>166</v>
      </c>
      <c r="C15" s="19" t="s">
        <v>62</v>
      </c>
      <c r="D15" s="6"/>
      <c r="E15" s="6"/>
      <c r="F15" s="6">
        <v>826.2</v>
      </c>
      <c r="G15" s="6"/>
      <c r="H15" s="6"/>
      <c r="I15" s="6"/>
      <c r="J15" s="6">
        <v>826.2</v>
      </c>
      <c r="K15" s="6"/>
      <c r="L15" s="6"/>
      <c r="M15" s="49"/>
      <c r="N15" s="49">
        <v>0</v>
      </c>
      <c r="O15" s="49"/>
      <c r="P15" s="49"/>
      <c r="Q15" s="49"/>
      <c r="R15" s="49">
        <v>0</v>
      </c>
      <c r="S15" s="6"/>
      <c r="T15" s="6" t="s">
        <v>169</v>
      </c>
      <c r="U15" s="53" t="e">
        <f t="shared" si="2"/>
        <v>#DIV/0!</v>
      </c>
      <c r="V15" s="57" t="e">
        <f t="shared" si="3"/>
        <v>#DIV/0!</v>
      </c>
      <c r="W15" s="57">
        <f t="shared" si="4"/>
        <v>0</v>
      </c>
      <c r="X15" s="57" t="e">
        <f t="shared" si="5"/>
        <v>#DIV/0!</v>
      </c>
      <c r="Y15" s="29"/>
    </row>
    <row r="16" spans="1:25" ht="51" customHeight="1">
      <c r="A16" s="8" t="s">
        <v>102</v>
      </c>
      <c r="B16" s="9" t="s">
        <v>95</v>
      </c>
      <c r="C16" s="19" t="s">
        <v>62</v>
      </c>
      <c r="D16" s="6"/>
      <c r="E16" s="6"/>
      <c r="F16" s="6">
        <v>0</v>
      </c>
      <c r="G16" s="6"/>
      <c r="H16" s="6"/>
      <c r="I16" s="6"/>
      <c r="J16" s="6">
        <v>0</v>
      </c>
      <c r="K16" s="6"/>
      <c r="L16" s="6"/>
      <c r="M16" s="49"/>
      <c r="N16" s="49">
        <v>0</v>
      </c>
      <c r="O16" s="49"/>
      <c r="P16" s="49"/>
      <c r="Q16" s="49"/>
      <c r="R16" s="49">
        <f>N16</f>
        <v>0</v>
      </c>
      <c r="S16" s="6">
        <f>O16</f>
        <v>0</v>
      </c>
      <c r="T16" s="6"/>
      <c r="U16" s="53" t="e">
        <f t="shared" si="2"/>
        <v>#DIV/0!</v>
      </c>
      <c r="V16" s="57" t="e">
        <f t="shared" si="3"/>
        <v>#DIV/0!</v>
      </c>
      <c r="W16" s="57" t="e">
        <f t="shared" si="4"/>
        <v>#DIV/0!</v>
      </c>
      <c r="X16" s="57" t="e">
        <f t="shared" si="5"/>
        <v>#DIV/0!</v>
      </c>
      <c r="Y16" s="29"/>
    </row>
    <row r="17" spans="1:25" ht="51" customHeight="1">
      <c r="A17" s="8" t="s">
        <v>103</v>
      </c>
      <c r="B17" s="9" t="s">
        <v>146</v>
      </c>
      <c r="C17" s="19" t="s">
        <v>62</v>
      </c>
      <c r="D17" s="6"/>
      <c r="E17" s="6"/>
      <c r="F17" s="6">
        <v>37701.699999999997</v>
      </c>
      <c r="G17" s="6"/>
      <c r="H17" s="6"/>
      <c r="I17" s="6"/>
      <c r="J17" s="6">
        <v>37701.699999999997</v>
      </c>
      <c r="K17" s="6"/>
      <c r="L17" s="6"/>
      <c r="M17" s="49"/>
      <c r="N17" s="49">
        <v>0</v>
      </c>
      <c r="O17" s="49"/>
      <c r="P17" s="49"/>
      <c r="Q17" s="49"/>
      <c r="R17" s="49">
        <v>0</v>
      </c>
      <c r="S17" s="6"/>
      <c r="T17" s="6" t="s">
        <v>169</v>
      </c>
      <c r="U17" s="53" t="e">
        <f t="shared" si="2"/>
        <v>#DIV/0!</v>
      </c>
      <c r="V17" s="57" t="e">
        <f t="shared" si="3"/>
        <v>#DIV/0!</v>
      </c>
      <c r="W17" s="57">
        <f t="shared" si="4"/>
        <v>0</v>
      </c>
      <c r="X17" s="57" t="e">
        <f t="shared" si="5"/>
        <v>#DIV/0!</v>
      </c>
      <c r="Y17" s="29"/>
    </row>
    <row r="18" spans="1:25" ht="51" customHeight="1">
      <c r="A18" s="8" t="s">
        <v>151</v>
      </c>
      <c r="B18" s="9" t="s">
        <v>149</v>
      </c>
      <c r="C18" s="19" t="s">
        <v>62</v>
      </c>
      <c r="D18" s="6"/>
      <c r="E18" s="6"/>
      <c r="F18" s="6">
        <v>0</v>
      </c>
      <c r="G18" s="6"/>
      <c r="H18" s="6"/>
      <c r="I18" s="6"/>
      <c r="J18" s="6">
        <v>0</v>
      </c>
      <c r="K18" s="6"/>
      <c r="L18" s="6"/>
      <c r="M18" s="49"/>
      <c r="N18" s="49">
        <v>0</v>
      </c>
      <c r="O18" s="49"/>
      <c r="P18" s="49"/>
      <c r="Q18" s="49"/>
      <c r="R18" s="49">
        <v>0</v>
      </c>
      <c r="S18" s="6"/>
      <c r="T18" s="6"/>
      <c r="U18" s="53" t="e">
        <f t="shared" si="2"/>
        <v>#DIV/0!</v>
      </c>
      <c r="V18" s="57" t="e">
        <f t="shared" si="3"/>
        <v>#DIV/0!</v>
      </c>
      <c r="W18" s="57" t="e">
        <f t="shared" si="4"/>
        <v>#DIV/0!</v>
      </c>
      <c r="X18" s="57" t="e">
        <f t="shared" si="5"/>
        <v>#DIV/0!</v>
      </c>
      <c r="Y18" s="29"/>
    </row>
    <row r="19" spans="1:25" ht="66" customHeight="1">
      <c r="A19" s="8" t="s">
        <v>152</v>
      </c>
      <c r="B19" s="9" t="s">
        <v>150</v>
      </c>
      <c r="C19" s="19" t="s">
        <v>62</v>
      </c>
      <c r="D19" s="6"/>
      <c r="E19" s="6"/>
      <c r="F19" s="6">
        <v>1265.3</v>
      </c>
      <c r="G19" s="6"/>
      <c r="H19" s="6"/>
      <c r="I19" s="6"/>
      <c r="J19" s="6">
        <v>1265.3</v>
      </c>
      <c r="K19" s="6"/>
      <c r="L19" s="6"/>
      <c r="M19" s="49"/>
      <c r="N19" s="50">
        <v>519.6</v>
      </c>
      <c r="O19" s="49"/>
      <c r="P19" s="49"/>
      <c r="Q19" s="49"/>
      <c r="R19" s="49">
        <v>311.7</v>
      </c>
      <c r="S19" s="6"/>
      <c r="T19" s="6" t="s">
        <v>169</v>
      </c>
      <c r="U19" s="53" t="e">
        <f t="shared" si="2"/>
        <v>#DIV/0!</v>
      </c>
      <c r="V19" s="57" t="e">
        <f t="shared" si="3"/>
        <v>#DIV/0!</v>
      </c>
      <c r="W19" s="57">
        <f t="shared" si="4"/>
        <v>41.06535999367739</v>
      </c>
      <c r="X19" s="57" t="e">
        <f t="shared" si="5"/>
        <v>#DIV/0!</v>
      </c>
      <c r="Y19" s="29"/>
    </row>
    <row r="20" spans="1:25" ht="69" customHeight="1">
      <c r="A20" s="8" t="s">
        <v>38</v>
      </c>
      <c r="B20" s="10" t="s">
        <v>37</v>
      </c>
      <c r="C20" s="19" t="s">
        <v>62</v>
      </c>
      <c r="D20" s="6"/>
      <c r="E20" s="6">
        <v>8536.7000000000007</v>
      </c>
      <c r="F20" s="6"/>
      <c r="G20" s="6"/>
      <c r="H20" s="6"/>
      <c r="I20" s="6">
        <v>8536.7000000000007</v>
      </c>
      <c r="J20" s="6"/>
      <c r="K20" s="6"/>
      <c r="L20" s="6"/>
      <c r="M20" s="64">
        <v>663.9</v>
      </c>
      <c r="N20" s="65"/>
      <c r="O20" s="65"/>
      <c r="P20" s="65"/>
      <c r="Q20" s="64">
        <f>M20</f>
        <v>663.9</v>
      </c>
      <c r="R20" s="49"/>
      <c r="S20" s="6"/>
      <c r="T20" s="6" t="s">
        <v>169</v>
      </c>
      <c r="U20" s="53" t="e">
        <f t="shared" si="2"/>
        <v>#DIV/0!</v>
      </c>
      <c r="V20" s="57">
        <f t="shared" si="3"/>
        <v>7.7770098515819921</v>
      </c>
      <c r="W20" s="57" t="e">
        <f t="shared" si="4"/>
        <v>#DIV/0!</v>
      </c>
      <c r="X20" s="57" t="e">
        <f t="shared" si="5"/>
        <v>#DIV/0!</v>
      </c>
      <c r="Y20" s="29"/>
    </row>
    <row r="21" spans="1:25" ht="120" customHeight="1">
      <c r="A21" s="8" t="s">
        <v>39</v>
      </c>
      <c r="B21" s="35" t="s">
        <v>46</v>
      </c>
      <c r="C21" s="19" t="s">
        <v>62</v>
      </c>
      <c r="D21" s="6"/>
      <c r="E21" s="6">
        <v>3837.4</v>
      </c>
      <c r="F21" s="6"/>
      <c r="G21" s="6"/>
      <c r="H21" s="6"/>
      <c r="I21" s="6">
        <v>3837.4</v>
      </c>
      <c r="J21" s="6"/>
      <c r="K21" s="6"/>
      <c r="L21" s="6"/>
      <c r="M21" s="50">
        <v>2040.2</v>
      </c>
      <c r="N21" s="49"/>
      <c r="O21" s="49"/>
      <c r="P21" s="49"/>
      <c r="Q21" s="49">
        <v>1732.7</v>
      </c>
      <c r="R21" s="49"/>
      <c r="S21" s="6"/>
      <c r="T21" s="6" t="s">
        <v>169</v>
      </c>
      <c r="U21" s="53" t="e">
        <f t="shared" si="2"/>
        <v>#DIV/0!</v>
      </c>
      <c r="V21" s="57">
        <f t="shared" si="3"/>
        <v>53.166206285505815</v>
      </c>
      <c r="W21" s="57" t="e">
        <f t="shared" si="4"/>
        <v>#DIV/0!</v>
      </c>
      <c r="X21" s="57" t="e">
        <f t="shared" si="5"/>
        <v>#DIV/0!</v>
      </c>
      <c r="Y21" s="29"/>
    </row>
    <row r="22" spans="1:25" ht="63.2" customHeight="1">
      <c r="A22" s="13" t="s">
        <v>52</v>
      </c>
      <c r="B22" s="11" t="s">
        <v>159</v>
      </c>
      <c r="C22" s="21"/>
      <c r="D22" s="12">
        <f>D23+D24</f>
        <v>2406.9</v>
      </c>
      <c r="E22" s="12">
        <f t="shared" ref="E22:S22" si="6">E23+E24</f>
        <v>100.3</v>
      </c>
      <c r="F22" s="12">
        <f t="shared" si="6"/>
        <v>556.79999999999995</v>
      </c>
      <c r="G22" s="12">
        <f t="shared" si="6"/>
        <v>293.2</v>
      </c>
      <c r="H22" s="12">
        <f>H23+H24</f>
        <v>2406.9</v>
      </c>
      <c r="I22" s="12">
        <f t="shared" ref="I22" si="7">I23+I24</f>
        <v>100.3</v>
      </c>
      <c r="J22" s="12">
        <f t="shared" ref="J22" si="8">J23+J24</f>
        <v>556.79999999999995</v>
      </c>
      <c r="K22" s="12">
        <f t="shared" ref="K22" si="9">K23+K24</f>
        <v>293.2</v>
      </c>
      <c r="L22" s="12">
        <f t="shared" si="6"/>
        <v>0</v>
      </c>
      <c r="M22" s="12">
        <f t="shared" si="6"/>
        <v>0</v>
      </c>
      <c r="N22" s="12">
        <f t="shared" si="6"/>
        <v>0</v>
      </c>
      <c r="O22" s="12">
        <f t="shared" si="6"/>
        <v>0</v>
      </c>
      <c r="P22" s="12">
        <f t="shared" si="6"/>
        <v>0</v>
      </c>
      <c r="Q22" s="12">
        <f t="shared" si="6"/>
        <v>0</v>
      </c>
      <c r="R22" s="12">
        <f t="shared" si="6"/>
        <v>0</v>
      </c>
      <c r="S22" s="12">
        <f t="shared" si="6"/>
        <v>0</v>
      </c>
      <c r="T22" s="12"/>
      <c r="U22" s="53">
        <f t="shared" si="2"/>
        <v>0</v>
      </c>
      <c r="V22" s="57">
        <f t="shared" si="3"/>
        <v>0</v>
      </c>
      <c r="W22" s="57">
        <f t="shared" si="4"/>
        <v>0</v>
      </c>
      <c r="X22" s="57">
        <f t="shared" si="5"/>
        <v>0</v>
      </c>
      <c r="Y22" s="29"/>
    </row>
    <row r="23" spans="1:25" ht="225.75">
      <c r="A23" s="34" t="s">
        <v>104</v>
      </c>
      <c r="B23" s="35" t="s">
        <v>160</v>
      </c>
      <c r="C23" s="19" t="s">
        <v>62</v>
      </c>
      <c r="D23" s="6">
        <v>2406.9</v>
      </c>
      <c r="E23" s="47">
        <v>100.3</v>
      </c>
      <c r="F23" s="6">
        <v>132</v>
      </c>
      <c r="G23" s="6"/>
      <c r="H23" s="6">
        <v>2406.9</v>
      </c>
      <c r="I23" s="47">
        <v>100.3</v>
      </c>
      <c r="J23" s="6">
        <v>132</v>
      </c>
      <c r="K23" s="6"/>
      <c r="L23" s="6"/>
      <c r="M23" s="49"/>
      <c r="N23" s="49"/>
      <c r="O23" s="49"/>
      <c r="P23" s="49"/>
      <c r="Q23" s="49"/>
      <c r="R23" s="49"/>
      <c r="S23" s="6"/>
      <c r="T23" s="6" t="s">
        <v>169</v>
      </c>
      <c r="U23" s="53">
        <f t="shared" si="2"/>
        <v>0</v>
      </c>
      <c r="V23" s="57">
        <f t="shared" si="3"/>
        <v>0</v>
      </c>
      <c r="W23" s="57">
        <f t="shared" si="4"/>
        <v>0</v>
      </c>
      <c r="X23" s="57" t="e">
        <f t="shared" si="5"/>
        <v>#DIV/0!</v>
      </c>
      <c r="Y23" s="29"/>
    </row>
    <row r="24" spans="1:25" ht="144" customHeight="1">
      <c r="A24" s="34" t="s">
        <v>158</v>
      </c>
      <c r="B24" s="35" t="s">
        <v>160</v>
      </c>
      <c r="C24" s="19" t="s">
        <v>62</v>
      </c>
      <c r="D24" s="6"/>
      <c r="E24" s="47"/>
      <c r="F24" s="6">
        <v>424.8</v>
      </c>
      <c r="G24" s="6">
        <v>293.2</v>
      </c>
      <c r="H24" s="6"/>
      <c r="I24" s="47"/>
      <c r="J24" s="6">
        <v>424.8</v>
      </c>
      <c r="K24" s="6">
        <v>293.2</v>
      </c>
      <c r="L24" s="6"/>
      <c r="M24" s="49"/>
      <c r="N24" s="49"/>
      <c r="O24" s="49"/>
      <c r="P24" s="49"/>
      <c r="Q24" s="49"/>
      <c r="R24" s="49"/>
      <c r="S24" s="6"/>
      <c r="T24" s="6" t="s">
        <v>169</v>
      </c>
      <c r="U24" s="53" t="e">
        <f t="shared" si="2"/>
        <v>#DIV/0!</v>
      </c>
      <c r="V24" s="57" t="e">
        <f t="shared" si="3"/>
        <v>#DIV/0!</v>
      </c>
      <c r="W24" s="57">
        <f t="shared" si="4"/>
        <v>0</v>
      </c>
      <c r="X24" s="57">
        <f t="shared" si="5"/>
        <v>0</v>
      </c>
      <c r="Y24" s="29"/>
    </row>
    <row r="25" spans="1:25" ht="81.75" customHeight="1">
      <c r="A25" s="34" t="s">
        <v>54</v>
      </c>
      <c r="B25" s="35" t="s">
        <v>86</v>
      </c>
      <c r="C25" s="19" t="s">
        <v>62</v>
      </c>
      <c r="D25" s="6"/>
      <c r="E25" s="47">
        <v>4580</v>
      </c>
      <c r="F25" s="6"/>
      <c r="G25" s="6"/>
      <c r="H25" s="6"/>
      <c r="I25" s="47">
        <v>4580</v>
      </c>
      <c r="J25" s="6"/>
      <c r="K25" s="6"/>
      <c r="L25" s="6"/>
      <c r="M25" s="50">
        <v>0</v>
      </c>
      <c r="N25" s="49"/>
      <c r="O25" s="49"/>
      <c r="P25" s="49"/>
      <c r="Q25" s="50">
        <v>0</v>
      </c>
      <c r="R25" s="49"/>
      <c r="S25" s="6"/>
      <c r="T25" s="6" t="s">
        <v>169</v>
      </c>
      <c r="U25" s="53" t="e">
        <f t="shared" si="2"/>
        <v>#DIV/0!</v>
      </c>
      <c r="V25" s="57">
        <f t="shared" si="3"/>
        <v>0</v>
      </c>
      <c r="W25" s="57" t="e">
        <f t="shared" si="4"/>
        <v>#DIV/0!</v>
      </c>
      <c r="X25" s="57" t="e">
        <f t="shared" si="5"/>
        <v>#DIV/0!</v>
      </c>
      <c r="Y25" s="29"/>
    </row>
    <row r="26" spans="1:25" ht="21" customHeight="1">
      <c r="A26" s="38"/>
      <c r="B26" s="14" t="s">
        <v>32</v>
      </c>
      <c r="C26" s="39"/>
      <c r="D26" s="48">
        <f>D10+D11+D20+D21+D22+D25</f>
        <v>2406.9</v>
      </c>
      <c r="E26" s="48">
        <f t="shared" ref="E26:S26" si="10">E10+E11+E20+E21+E22+E25</f>
        <v>399695.60000000003</v>
      </c>
      <c r="F26" s="48">
        <f t="shared" si="10"/>
        <v>203077.69999999998</v>
      </c>
      <c r="G26" s="48">
        <f t="shared" si="10"/>
        <v>293.89999999999998</v>
      </c>
      <c r="H26" s="48">
        <f>H10+H11+H20+H21+H22+H25</f>
        <v>2406.9</v>
      </c>
      <c r="I26" s="48">
        <f t="shared" ref="I26:K26" si="11">I10+I11+I20+I21+I22+I25</f>
        <v>399695.60000000003</v>
      </c>
      <c r="J26" s="48">
        <f t="shared" si="11"/>
        <v>203077.69999999998</v>
      </c>
      <c r="K26" s="48">
        <f t="shared" si="11"/>
        <v>293.89999999999998</v>
      </c>
      <c r="L26" s="48">
        <f t="shared" ref="L26:N26" si="12">L10+L11+L20+L21+L22+L25</f>
        <v>0</v>
      </c>
      <c r="M26" s="48">
        <f>M10+M11+M20+M21+M22+M25</f>
        <v>106670.09999999999</v>
      </c>
      <c r="N26" s="48">
        <f t="shared" si="12"/>
        <v>43429</v>
      </c>
      <c r="O26" s="48">
        <f>O10+O11+O20+O21+O22+O25</f>
        <v>0</v>
      </c>
      <c r="P26" s="48">
        <f t="shared" si="10"/>
        <v>0</v>
      </c>
      <c r="Q26" s="48">
        <f t="shared" si="10"/>
        <v>73989.599999999991</v>
      </c>
      <c r="R26" s="48">
        <f t="shared" si="10"/>
        <v>30745.199999999997</v>
      </c>
      <c r="S26" s="48">
        <f t="shared" si="10"/>
        <v>0</v>
      </c>
      <c r="T26" s="48"/>
      <c r="U26" s="53">
        <f t="shared" si="2"/>
        <v>0</v>
      </c>
      <c r="V26" s="57">
        <f t="shared" si="3"/>
        <v>26.687834442010367</v>
      </c>
      <c r="W26" s="57">
        <f t="shared" si="4"/>
        <v>21.385410608845778</v>
      </c>
      <c r="X26" s="57">
        <f t="shared" si="5"/>
        <v>0</v>
      </c>
      <c r="Y26" s="29"/>
    </row>
    <row r="27" spans="1:25" s="27" customFormat="1" ht="28.5" customHeight="1">
      <c r="A27" s="5"/>
      <c r="B27" s="22" t="s">
        <v>11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3" t="e">
        <f t="shared" si="2"/>
        <v>#DIV/0!</v>
      </c>
      <c r="V27" s="57" t="e">
        <f t="shared" si="3"/>
        <v>#DIV/0!</v>
      </c>
      <c r="W27" s="57" t="e">
        <f t="shared" si="4"/>
        <v>#DIV/0!</v>
      </c>
      <c r="X27" s="57" t="e">
        <f t="shared" si="5"/>
        <v>#DIV/0!</v>
      </c>
      <c r="Y27" s="29"/>
    </row>
    <row r="28" spans="1:25" ht="79.5" customHeight="1">
      <c r="A28" s="8" t="s">
        <v>18</v>
      </c>
      <c r="B28" s="9" t="s">
        <v>96</v>
      </c>
      <c r="C28" s="19" t="s">
        <v>62</v>
      </c>
      <c r="D28" s="6"/>
      <c r="E28" s="47">
        <v>531288.9</v>
      </c>
      <c r="F28" s="6">
        <v>100513.1</v>
      </c>
      <c r="G28" s="6">
        <v>3</v>
      </c>
      <c r="H28" s="6"/>
      <c r="I28" s="47">
        <v>531288.9</v>
      </c>
      <c r="J28" s="6">
        <v>100513.1</v>
      </c>
      <c r="K28" s="6">
        <v>3</v>
      </c>
      <c r="L28" s="6"/>
      <c r="M28" s="50">
        <v>102733.5</v>
      </c>
      <c r="N28" s="64">
        <f>35778.9+0.1</f>
        <v>35779</v>
      </c>
      <c r="O28" s="50">
        <v>2</v>
      </c>
      <c r="P28" s="50"/>
      <c r="Q28" s="70">
        <f>94726.4-0.1</f>
        <v>94726.299999999988</v>
      </c>
      <c r="R28" s="50">
        <v>27884.799999999999</v>
      </c>
      <c r="S28" s="50">
        <f>O28</f>
        <v>2</v>
      </c>
      <c r="T28" s="6" t="s">
        <v>169</v>
      </c>
      <c r="U28" s="53" t="e">
        <f t="shared" si="2"/>
        <v>#DIV/0!</v>
      </c>
      <c r="V28" s="57">
        <f t="shared" si="3"/>
        <v>19.336654690131866</v>
      </c>
      <c r="W28" s="57">
        <f t="shared" si="4"/>
        <v>35.596355101971781</v>
      </c>
      <c r="X28" s="57">
        <f t="shared" si="5"/>
        <v>66.666666666666657</v>
      </c>
      <c r="Y28" s="29"/>
    </row>
    <row r="29" spans="1:25" ht="33" customHeight="1">
      <c r="A29" s="13" t="s">
        <v>19</v>
      </c>
      <c r="B29" s="11" t="s">
        <v>50</v>
      </c>
      <c r="C29" s="12"/>
      <c r="D29" s="12">
        <f>SUM(D30:D36)</f>
        <v>52622.2</v>
      </c>
      <c r="E29" s="12">
        <f t="shared" ref="E29:S29" si="13">SUM(E30:E36)</f>
        <v>18426</v>
      </c>
      <c r="F29" s="12">
        <f t="shared" si="13"/>
        <v>7038.8000000000011</v>
      </c>
      <c r="G29" s="12">
        <f t="shared" si="13"/>
        <v>0</v>
      </c>
      <c r="H29" s="12">
        <f>SUM(H30:H36)</f>
        <v>52622.2</v>
      </c>
      <c r="I29" s="12">
        <f t="shared" ref="I29" si="14">SUM(I30:I36)</f>
        <v>18426</v>
      </c>
      <c r="J29" s="12">
        <f t="shared" ref="J29" si="15">SUM(J30:J36)</f>
        <v>7038.8000000000011</v>
      </c>
      <c r="K29" s="12">
        <f t="shared" ref="K29" si="16">SUM(K30:K36)</f>
        <v>0</v>
      </c>
      <c r="L29" s="12">
        <f t="shared" si="13"/>
        <v>9497.2999999999993</v>
      </c>
      <c r="M29" s="12">
        <f t="shared" si="13"/>
        <v>3464.3999999999996</v>
      </c>
      <c r="N29" s="12">
        <f t="shared" si="13"/>
        <v>1570.8</v>
      </c>
      <c r="O29" s="12">
        <f t="shared" si="13"/>
        <v>0</v>
      </c>
      <c r="P29" s="12">
        <f t="shared" si="13"/>
        <v>5615.9</v>
      </c>
      <c r="Q29" s="12">
        <f t="shared" si="13"/>
        <v>1787.7</v>
      </c>
      <c r="R29" s="12">
        <f t="shared" si="13"/>
        <v>637.20000000000005</v>
      </c>
      <c r="S29" s="12">
        <f t="shared" si="13"/>
        <v>0</v>
      </c>
      <c r="T29" s="12"/>
      <c r="U29" s="53">
        <f t="shared" si="2"/>
        <v>18.048086168955308</v>
      </c>
      <c r="V29" s="57">
        <f t="shared" si="3"/>
        <v>18.801693259524583</v>
      </c>
      <c r="W29" s="57">
        <f t="shared" si="4"/>
        <v>22.316303915440127</v>
      </c>
      <c r="X29" s="57" t="e">
        <f t="shared" si="5"/>
        <v>#DIV/0!</v>
      </c>
      <c r="Y29" s="29"/>
    </row>
    <row r="30" spans="1:25" ht="126.75" customHeight="1">
      <c r="A30" s="8" t="s">
        <v>105</v>
      </c>
      <c r="B30" s="9" t="s">
        <v>92</v>
      </c>
      <c r="C30" s="19" t="s">
        <v>62</v>
      </c>
      <c r="D30" s="6"/>
      <c r="E30" s="47">
        <v>0</v>
      </c>
      <c r="F30" s="47">
        <v>0</v>
      </c>
      <c r="G30" s="47"/>
      <c r="H30" s="6"/>
      <c r="I30" s="47">
        <v>0</v>
      </c>
      <c r="J30" s="47">
        <v>0</v>
      </c>
      <c r="K30" s="47"/>
      <c r="L30" s="47"/>
      <c r="M30" s="47">
        <v>0</v>
      </c>
      <c r="N30" s="47">
        <v>0</v>
      </c>
      <c r="O30" s="6"/>
      <c r="P30" s="49"/>
      <c r="Q30" s="71">
        <v>0</v>
      </c>
      <c r="R30" s="50">
        <v>0</v>
      </c>
      <c r="S30" s="6"/>
      <c r="T30" s="6"/>
      <c r="U30" s="53" t="e">
        <f t="shared" si="2"/>
        <v>#DIV/0!</v>
      </c>
      <c r="V30" s="57" t="e">
        <f t="shared" si="3"/>
        <v>#DIV/0!</v>
      </c>
      <c r="W30" s="57" t="e">
        <f t="shared" si="4"/>
        <v>#DIV/0!</v>
      </c>
      <c r="X30" s="57" t="e">
        <f t="shared" si="5"/>
        <v>#DIV/0!</v>
      </c>
      <c r="Y30" s="29"/>
    </row>
    <row r="31" spans="1:25" ht="126.75" customHeight="1">
      <c r="A31" s="8" t="s">
        <v>106</v>
      </c>
      <c r="B31" s="9" t="s">
        <v>92</v>
      </c>
      <c r="C31" s="19" t="s">
        <v>62</v>
      </c>
      <c r="D31" s="6"/>
      <c r="E31" s="47"/>
      <c r="F31" s="47">
        <v>0</v>
      </c>
      <c r="G31" s="47"/>
      <c r="H31" s="6"/>
      <c r="I31" s="47"/>
      <c r="J31" s="47">
        <v>0</v>
      </c>
      <c r="K31" s="47"/>
      <c r="L31" s="47"/>
      <c r="M31" s="47"/>
      <c r="N31" s="47">
        <v>0</v>
      </c>
      <c r="O31" s="6"/>
      <c r="P31" s="49"/>
      <c r="Q31" s="71"/>
      <c r="R31" s="50">
        <v>0</v>
      </c>
      <c r="S31" s="6"/>
      <c r="T31" s="6"/>
      <c r="U31" s="53" t="e">
        <f t="shared" si="2"/>
        <v>#DIV/0!</v>
      </c>
      <c r="V31" s="57" t="e">
        <f t="shared" si="3"/>
        <v>#DIV/0!</v>
      </c>
      <c r="W31" s="57" t="e">
        <f t="shared" si="4"/>
        <v>#DIV/0!</v>
      </c>
      <c r="X31" s="57" t="e">
        <f t="shared" si="5"/>
        <v>#DIV/0!</v>
      </c>
      <c r="Y31" s="29"/>
    </row>
    <row r="32" spans="1:25" ht="52.5" customHeight="1">
      <c r="A32" s="8" t="s">
        <v>107</v>
      </c>
      <c r="B32" s="9" t="s">
        <v>90</v>
      </c>
      <c r="C32" s="19" t="s">
        <v>62</v>
      </c>
      <c r="D32" s="6">
        <v>52622.2</v>
      </c>
      <c r="E32" s="47">
        <v>14842.2</v>
      </c>
      <c r="F32" s="47">
        <v>3550.8</v>
      </c>
      <c r="G32" s="47"/>
      <c r="H32" s="6">
        <v>52622.2</v>
      </c>
      <c r="I32" s="47">
        <v>14842.2</v>
      </c>
      <c r="J32" s="47">
        <v>3550.8</v>
      </c>
      <c r="K32" s="47"/>
      <c r="L32" s="47">
        <v>9497.2999999999993</v>
      </c>
      <c r="M32" s="47">
        <v>2678.7</v>
      </c>
      <c r="N32" s="47">
        <v>640.79999999999995</v>
      </c>
      <c r="O32" s="6"/>
      <c r="P32" s="72">
        <f>5615.9</f>
        <v>5615.9</v>
      </c>
      <c r="Q32" s="73">
        <f>1584</f>
        <v>1584</v>
      </c>
      <c r="R32" s="70">
        <f>365.2</f>
        <v>365.2</v>
      </c>
      <c r="S32" s="6"/>
      <c r="T32" s="6" t="s">
        <v>169</v>
      </c>
      <c r="U32" s="53">
        <f t="shared" si="2"/>
        <v>18.048086168955308</v>
      </c>
      <c r="V32" s="57">
        <f t="shared" si="3"/>
        <v>18.047863524275375</v>
      </c>
      <c r="W32" s="57">
        <f t="shared" si="4"/>
        <v>18.046637377492395</v>
      </c>
      <c r="X32" s="57" t="e">
        <f t="shared" si="5"/>
        <v>#DIV/0!</v>
      </c>
      <c r="Y32" s="29"/>
    </row>
    <row r="33" spans="1:25" ht="52.5" customHeight="1">
      <c r="A33" s="8" t="s">
        <v>153</v>
      </c>
      <c r="B33" s="9" t="s">
        <v>90</v>
      </c>
      <c r="C33" s="19" t="s">
        <v>62</v>
      </c>
      <c r="D33" s="6"/>
      <c r="E33" s="47"/>
      <c r="F33" s="47">
        <v>224.7</v>
      </c>
      <c r="G33" s="47"/>
      <c r="H33" s="6"/>
      <c r="I33" s="47"/>
      <c r="J33" s="47">
        <v>224.7</v>
      </c>
      <c r="K33" s="47"/>
      <c r="L33" s="47"/>
      <c r="M33" s="47"/>
      <c r="N33" s="47">
        <v>224.7</v>
      </c>
      <c r="O33" s="6"/>
      <c r="P33" s="49"/>
      <c r="Q33" s="71"/>
      <c r="R33" s="50">
        <v>122.5</v>
      </c>
      <c r="S33" s="6"/>
      <c r="T33" s="6" t="s">
        <v>169</v>
      </c>
      <c r="U33" s="53" t="e">
        <f t="shared" si="2"/>
        <v>#DIV/0!</v>
      </c>
      <c r="V33" s="57" t="e">
        <f t="shared" si="3"/>
        <v>#DIV/0!</v>
      </c>
      <c r="W33" s="57">
        <f t="shared" si="4"/>
        <v>100</v>
      </c>
      <c r="X33" s="57" t="e">
        <f t="shared" si="5"/>
        <v>#DIV/0!</v>
      </c>
      <c r="Y33" s="29"/>
    </row>
    <row r="34" spans="1:25" ht="52.5" customHeight="1">
      <c r="A34" s="8" t="s">
        <v>161</v>
      </c>
      <c r="B34" s="9" t="s">
        <v>164</v>
      </c>
      <c r="C34" s="19" t="s">
        <v>62</v>
      </c>
      <c r="D34" s="6"/>
      <c r="E34" s="47">
        <v>3583.8</v>
      </c>
      <c r="F34" s="47">
        <v>2196.6</v>
      </c>
      <c r="G34" s="47"/>
      <c r="H34" s="6"/>
      <c r="I34" s="47">
        <v>3583.8</v>
      </c>
      <c r="J34" s="47">
        <v>2196.6</v>
      </c>
      <c r="K34" s="47"/>
      <c r="L34" s="47"/>
      <c r="M34" s="47">
        <v>785.7</v>
      </c>
      <c r="N34" s="47">
        <v>481.6</v>
      </c>
      <c r="O34" s="6"/>
      <c r="P34" s="49"/>
      <c r="Q34" s="71">
        <v>203.7</v>
      </c>
      <c r="R34" s="50">
        <v>126.8</v>
      </c>
      <c r="S34" s="6"/>
      <c r="T34" s="6" t="s">
        <v>169</v>
      </c>
      <c r="U34" s="53" t="e">
        <f t="shared" si="2"/>
        <v>#DIV/0!</v>
      </c>
      <c r="V34" s="57">
        <f t="shared" si="3"/>
        <v>21.923656454043194</v>
      </c>
      <c r="W34" s="57">
        <f t="shared" si="4"/>
        <v>21.924792861695348</v>
      </c>
      <c r="X34" s="57" t="e">
        <f t="shared" si="5"/>
        <v>#DIV/0!</v>
      </c>
      <c r="Y34" s="29"/>
    </row>
    <row r="35" spans="1:25" ht="52.5" customHeight="1">
      <c r="A35" s="8" t="s">
        <v>162</v>
      </c>
      <c r="B35" s="9" t="s">
        <v>164</v>
      </c>
      <c r="C35" s="19" t="s">
        <v>62</v>
      </c>
      <c r="D35" s="6"/>
      <c r="E35" s="47"/>
      <c r="F35" s="47">
        <v>249.1</v>
      </c>
      <c r="G35" s="47"/>
      <c r="H35" s="6"/>
      <c r="I35" s="47"/>
      <c r="J35" s="47">
        <v>249.1</v>
      </c>
      <c r="K35" s="47"/>
      <c r="L35" s="47"/>
      <c r="M35" s="47"/>
      <c r="N35" s="47">
        <v>223.7</v>
      </c>
      <c r="O35" s="6"/>
      <c r="P35" s="49"/>
      <c r="Q35" s="71"/>
      <c r="R35" s="50">
        <v>22.7</v>
      </c>
      <c r="S35" s="6"/>
      <c r="T35" s="6" t="s">
        <v>169</v>
      </c>
      <c r="U35" s="53" t="e">
        <f t="shared" si="2"/>
        <v>#DIV/0!</v>
      </c>
      <c r="V35" s="57" t="e">
        <f t="shared" si="3"/>
        <v>#DIV/0!</v>
      </c>
      <c r="W35" s="57">
        <f t="shared" si="4"/>
        <v>89.803291850662376</v>
      </c>
      <c r="X35" s="57" t="e">
        <f t="shared" si="5"/>
        <v>#DIV/0!</v>
      </c>
      <c r="Y35" s="29"/>
    </row>
    <row r="36" spans="1:25" ht="52.5" customHeight="1">
      <c r="A36" s="8" t="s">
        <v>163</v>
      </c>
      <c r="B36" s="9" t="s">
        <v>165</v>
      </c>
      <c r="C36" s="19" t="s">
        <v>62</v>
      </c>
      <c r="D36" s="6"/>
      <c r="E36" s="47"/>
      <c r="F36" s="47">
        <v>817.6</v>
      </c>
      <c r="G36" s="47"/>
      <c r="H36" s="6"/>
      <c r="I36" s="47"/>
      <c r="J36" s="47">
        <v>817.6</v>
      </c>
      <c r="K36" s="47"/>
      <c r="L36" s="47"/>
      <c r="M36" s="47"/>
      <c r="N36" s="47">
        <v>0</v>
      </c>
      <c r="O36" s="6"/>
      <c r="P36" s="49"/>
      <c r="Q36" s="71"/>
      <c r="R36" s="50">
        <v>0</v>
      </c>
      <c r="S36" s="6"/>
      <c r="T36" s="6" t="s">
        <v>169</v>
      </c>
      <c r="U36" s="53" t="e">
        <f t="shared" si="2"/>
        <v>#DIV/0!</v>
      </c>
      <c r="V36" s="57" t="e">
        <f t="shared" si="3"/>
        <v>#DIV/0!</v>
      </c>
      <c r="W36" s="57">
        <f t="shared" si="4"/>
        <v>0</v>
      </c>
      <c r="X36" s="57" t="e">
        <f t="shared" si="5"/>
        <v>#DIV/0!</v>
      </c>
      <c r="Y36" s="29"/>
    </row>
    <row r="37" spans="1:25" ht="43.5" customHeight="1">
      <c r="A37" s="13" t="s">
        <v>20</v>
      </c>
      <c r="B37" s="11" t="s">
        <v>77</v>
      </c>
      <c r="C37" s="21" t="s">
        <v>62</v>
      </c>
      <c r="D37" s="12">
        <f>SUM(D38:D46)</f>
        <v>0</v>
      </c>
      <c r="E37" s="12">
        <f t="shared" ref="E37:S37" si="17">SUM(E38:E46)</f>
        <v>0</v>
      </c>
      <c r="F37" s="12">
        <f t="shared" si="17"/>
        <v>36254.600000000006</v>
      </c>
      <c r="G37" s="12">
        <f t="shared" si="17"/>
        <v>0.3</v>
      </c>
      <c r="H37" s="12">
        <f>SUM(H38:H46)</f>
        <v>0</v>
      </c>
      <c r="I37" s="12">
        <f t="shared" ref="I37:K37" si="18">SUM(I38:I46)</f>
        <v>0</v>
      </c>
      <c r="J37" s="12">
        <f t="shared" si="18"/>
        <v>36254.600000000006</v>
      </c>
      <c r="K37" s="12">
        <f t="shared" si="18"/>
        <v>0.3</v>
      </c>
      <c r="L37" s="12">
        <f t="shared" si="17"/>
        <v>0</v>
      </c>
      <c r="M37" s="12">
        <f t="shared" si="17"/>
        <v>0</v>
      </c>
      <c r="N37" s="12">
        <f>SUM(N38:N46)</f>
        <v>8993.8000000000011</v>
      </c>
      <c r="O37" s="67">
        <f t="shared" si="17"/>
        <v>0.04</v>
      </c>
      <c r="P37" s="12">
        <f t="shared" si="17"/>
        <v>0</v>
      </c>
      <c r="Q37" s="12">
        <f t="shared" si="17"/>
        <v>0</v>
      </c>
      <c r="R37" s="12">
        <f>SUM(R38:R46)</f>
        <v>5235.6000000000004</v>
      </c>
      <c r="S37" s="12">
        <f t="shared" si="17"/>
        <v>132.19999999999999</v>
      </c>
      <c r="T37" s="12"/>
      <c r="U37" s="53" t="e">
        <f t="shared" si="2"/>
        <v>#DIV/0!</v>
      </c>
      <c r="V37" s="57" t="e">
        <f t="shared" si="3"/>
        <v>#DIV/0!</v>
      </c>
      <c r="W37" s="57">
        <f t="shared" si="4"/>
        <v>24.80733479337794</v>
      </c>
      <c r="X37" s="57">
        <f t="shared" si="5"/>
        <v>13.333333333333334</v>
      </c>
      <c r="Y37" s="29"/>
    </row>
    <row r="38" spans="1:25" ht="117.75" customHeight="1">
      <c r="A38" s="8" t="s">
        <v>34</v>
      </c>
      <c r="B38" s="9" t="s">
        <v>97</v>
      </c>
      <c r="C38" s="19" t="s">
        <v>62</v>
      </c>
      <c r="D38" s="6"/>
      <c r="E38" s="6"/>
      <c r="F38" s="6">
        <v>10852.6</v>
      </c>
      <c r="G38" s="6"/>
      <c r="H38" s="6"/>
      <c r="I38" s="6"/>
      <c r="J38" s="6">
        <v>10852.6</v>
      </c>
      <c r="K38" s="6"/>
      <c r="L38" s="49"/>
      <c r="M38" s="49"/>
      <c r="N38" s="65">
        <v>6049.3</v>
      </c>
      <c r="O38" s="49"/>
      <c r="P38" s="49"/>
      <c r="Q38" s="49"/>
      <c r="R38" s="49">
        <v>2102.8000000000002</v>
      </c>
      <c r="S38" s="6"/>
      <c r="T38" s="6" t="s">
        <v>169</v>
      </c>
      <c r="U38" s="53" t="e">
        <f t="shared" si="2"/>
        <v>#DIV/0!</v>
      </c>
      <c r="V38" s="57" t="e">
        <f t="shared" si="3"/>
        <v>#DIV/0!</v>
      </c>
      <c r="W38" s="57">
        <f t="shared" si="4"/>
        <v>55.740559865838598</v>
      </c>
      <c r="X38" s="57" t="e">
        <f t="shared" si="5"/>
        <v>#DIV/0!</v>
      </c>
      <c r="Y38" s="29"/>
    </row>
    <row r="39" spans="1:25" ht="33" customHeight="1">
      <c r="A39" s="8" t="s">
        <v>93</v>
      </c>
      <c r="B39" s="9" t="s">
        <v>7</v>
      </c>
      <c r="C39" s="19" t="s">
        <v>62</v>
      </c>
      <c r="D39" s="6"/>
      <c r="E39" s="6"/>
      <c r="F39" s="6">
        <v>5263.8</v>
      </c>
      <c r="G39" s="6"/>
      <c r="H39" s="6"/>
      <c r="I39" s="6"/>
      <c r="J39" s="6">
        <v>5263.8</v>
      </c>
      <c r="K39" s="6"/>
      <c r="L39" s="49"/>
      <c r="M39" s="49"/>
      <c r="N39" s="65">
        <v>941.2</v>
      </c>
      <c r="O39" s="49"/>
      <c r="P39" s="49"/>
      <c r="Q39" s="49"/>
      <c r="R39" s="49">
        <v>715.9</v>
      </c>
      <c r="S39" s="6"/>
      <c r="T39" s="6" t="s">
        <v>169</v>
      </c>
      <c r="U39" s="53" t="e">
        <f t="shared" si="2"/>
        <v>#DIV/0!</v>
      </c>
      <c r="V39" s="57" t="e">
        <f t="shared" si="3"/>
        <v>#DIV/0!</v>
      </c>
      <c r="W39" s="57">
        <f t="shared" si="4"/>
        <v>17.880618564535126</v>
      </c>
      <c r="X39" s="57" t="e">
        <f t="shared" si="5"/>
        <v>#DIV/0!</v>
      </c>
      <c r="Y39" s="29"/>
    </row>
    <row r="40" spans="1:25" ht="45.75" customHeight="1">
      <c r="A40" s="8" t="s">
        <v>72</v>
      </c>
      <c r="B40" s="9" t="s">
        <v>8</v>
      </c>
      <c r="C40" s="19" t="s">
        <v>62</v>
      </c>
      <c r="D40" s="6"/>
      <c r="E40" s="6"/>
      <c r="F40" s="6">
        <v>131.19999999999999</v>
      </c>
      <c r="G40" s="6"/>
      <c r="H40" s="6"/>
      <c r="I40" s="6"/>
      <c r="J40" s="6">
        <v>131.19999999999999</v>
      </c>
      <c r="K40" s="6"/>
      <c r="L40" s="49"/>
      <c r="M40" s="49"/>
      <c r="N40" s="64">
        <v>18.7</v>
      </c>
      <c r="O40" s="65"/>
      <c r="P40" s="49"/>
      <c r="Q40" s="49"/>
      <c r="R40" s="49">
        <v>17.8</v>
      </c>
      <c r="S40" s="6"/>
      <c r="T40" s="6" t="s">
        <v>169</v>
      </c>
      <c r="U40" s="53" t="e">
        <f t="shared" si="2"/>
        <v>#DIV/0!</v>
      </c>
      <c r="V40" s="57" t="e">
        <f t="shared" si="3"/>
        <v>#DIV/0!</v>
      </c>
      <c r="W40" s="57">
        <f t="shared" si="4"/>
        <v>14.253048780487806</v>
      </c>
      <c r="X40" s="57" t="e">
        <f t="shared" si="5"/>
        <v>#DIV/0!</v>
      </c>
      <c r="Y40" s="29"/>
    </row>
    <row r="41" spans="1:25" ht="53.25" customHeight="1">
      <c r="A41" s="8" t="s">
        <v>87</v>
      </c>
      <c r="B41" s="9" t="s">
        <v>79</v>
      </c>
      <c r="C41" s="19" t="s">
        <v>62</v>
      </c>
      <c r="D41" s="6"/>
      <c r="E41" s="6"/>
      <c r="F41" s="6">
        <v>6393.1</v>
      </c>
      <c r="G41" s="6"/>
      <c r="H41" s="6"/>
      <c r="I41" s="6"/>
      <c r="J41" s="6">
        <v>6393.1</v>
      </c>
      <c r="K41" s="6"/>
      <c r="L41" s="49"/>
      <c r="M41" s="49"/>
      <c r="N41" s="65">
        <v>363.3</v>
      </c>
      <c r="O41" s="65"/>
      <c r="P41" s="49"/>
      <c r="Q41" s="49"/>
      <c r="R41" s="49">
        <v>363.3</v>
      </c>
      <c r="S41" s="6"/>
      <c r="T41" s="6" t="s">
        <v>169</v>
      </c>
      <c r="U41" s="53" t="e">
        <f t="shared" si="2"/>
        <v>#DIV/0!</v>
      </c>
      <c r="V41" s="57" t="e">
        <f t="shared" si="3"/>
        <v>#DIV/0!</v>
      </c>
      <c r="W41" s="57">
        <f t="shared" si="4"/>
        <v>5.6826891492390228</v>
      </c>
      <c r="X41" s="57" t="e">
        <f t="shared" si="5"/>
        <v>#DIV/0!</v>
      </c>
      <c r="Y41" s="29"/>
    </row>
    <row r="42" spans="1:25" ht="78" customHeight="1">
      <c r="A42" s="8" t="s">
        <v>88</v>
      </c>
      <c r="B42" s="35" t="s">
        <v>95</v>
      </c>
      <c r="C42" s="19" t="s">
        <v>62</v>
      </c>
      <c r="D42" s="6"/>
      <c r="E42" s="6"/>
      <c r="F42" s="6"/>
      <c r="G42" s="6">
        <v>0.3</v>
      </c>
      <c r="H42" s="6"/>
      <c r="I42" s="6"/>
      <c r="J42" s="6"/>
      <c r="K42" s="6">
        <v>0.3</v>
      </c>
      <c r="L42" s="49"/>
      <c r="M42" s="49"/>
      <c r="N42" s="50">
        <v>0</v>
      </c>
      <c r="O42" s="66">
        <v>0.04</v>
      </c>
      <c r="P42" s="49"/>
      <c r="Q42" s="49"/>
      <c r="R42" s="65"/>
      <c r="S42" s="72">
        <v>132.19999999999999</v>
      </c>
      <c r="T42" s="6" t="s">
        <v>169</v>
      </c>
      <c r="U42" s="53" t="e">
        <f t="shared" si="2"/>
        <v>#DIV/0!</v>
      </c>
      <c r="V42" s="57" t="e">
        <f t="shared" si="3"/>
        <v>#DIV/0!</v>
      </c>
      <c r="W42" s="57" t="e">
        <f t="shared" si="4"/>
        <v>#DIV/0!</v>
      </c>
      <c r="X42" s="57">
        <f t="shared" si="5"/>
        <v>13.333333333333334</v>
      </c>
      <c r="Y42" s="29"/>
    </row>
    <row r="43" spans="1:25" ht="41.45" customHeight="1">
      <c r="A43" s="8" t="s">
        <v>89</v>
      </c>
      <c r="B43" s="35" t="s">
        <v>166</v>
      </c>
      <c r="C43" s="19" t="s">
        <v>62</v>
      </c>
      <c r="D43" s="6"/>
      <c r="E43" s="6"/>
      <c r="F43" s="6">
        <v>1320</v>
      </c>
      <c r="G43" s="6"/>
      <c r="H43" s="6"/>
      <c r="I43" s="6"/>
      <c r="J43" s="6">
        <v>1320</v>
      </c>
      <c r="K43" s="6"/>
      <c r="L43" s="49"/>
      <c r="M43" s="49"/>
      <c r="N43" s="49">
        <v>0</v>
      </c>
      <c r="O43" s="49"/>
      <c r="P43" s="49"/>
      <c r="Q43" s="49"/>
      <c r="R43" s="49">
        <v>0</v>
      </c>
      <c r="S43" s="6"/>
      <c r="T43" s="6" t="s">
        <v>169</v>
      </c>
      <c r="U43" s="53" t="e">
        <f t="shared" si="2"/>
        <v>#DIV/0!</v>
      </c>
      <c r="V43" s="57" t="e">
        <f t="shared" si="3"/>
        <v>#DIV/0!</v>
      </c>
      <c r="W43" s="57">
        <f t="shared" si="4"/>
        <v>0</v>
      </c>
      <c r="X43" s="57" t="e">
        <f t="shared" si="5"/>
        <v>#DIV/0!</v>
      </c>
      <c r="Y43" s="29"/>
    </row>
    <row r="44" spans="1:25" ht="59.45" customHeight="1">
      <c r="A44" s="8" t="s">
        <v>108</v>
      </c>
      <c r="B44" s="35" t="s">
        <v>147</v>
      </c>
      <c r="C44" s="19" t="s">
        <v>62</v>
      </c>
      <c r="D44" s="6"/>
      <c r="E44" s="6"/>
      <c r="F44" s="6">
        <v>10383</v>
      </c>
      <c r="G44" s="6"/>
      <c r="H44" s="6"/>
      <c r="I44" s="6"/>
      <c r="J44" s="6">
        <v>10383</v>
      </c>
      <c r="K44" s="6"/>
      <c r="L44" s="49"/>
      <c r="M44" s="49"/>
      <c r="N44" s="49">
        <v>0</v>
      </c>
      <c r="O44" s="49"/>
      <c r="P44" s="49"/>
      <c r="Q44" s="49"/>
      <c r="R44" s="49">
        <v>0</v>
      </c>
      <c r="S44" s="6"/>
      <c r="T44" s="6" t="s">
        <v>169</v>
      </c>
      <c r="U44" s="53" t="e">
        <f t="shared" si="2"/>
        <v>#DIV/0!</v>
      </c>
      <c r="V44" s="57" t="e">
        <f t="shared" si="3"/>
        <v>#DIV/0!</v>
      </c>
      <c r="W44" s="57">
        <f t="shared" si="4"/>
        <v>0</v>
      </c>
      <c r="X44" s="57" t="e">
        <f t="shared" si="5"/>
        <v>#DIV/0!</v>
      </c>
      <c r="Y44" s="29"/>
    </row>
    <row r="45" spans="1:25" ht="51" customHeight="1">
      <c r="A45" s="8" t="s">
        <v>109</v>
      </c>
      <c r="B45" s="35" t="s">
        <v>150</v>
      </c>
      <c r="C45" s="19" t="s">
        <v>62</v>
      </c>
      <c r="D45" s="6"/>
      <c r="E45" s="6"/>
      <c r="F45" s="6">
        <v>1695.5</v>
      </c>
      <c r="G45" s="6"/>
      <c r="H45" s="6"/>
      <c r="I45" s="6"/>
      <c r="J45" s="6">
        <v>1695.5</v>
      </c>
      <c r="K45" s="6"/>
      <c r="L45" s="49"/>
      <c r="M45" s="49"/>
      <c r="N45" s="65">
        <v>1409.7</v>
      </c>
      <c r="O45" s="49"/>
      <c r="P45" s="49"/>
      <c r="Q45" s="49"/>
      <c r="R45" s="49">
        <v>1557.4</v>
      </c>
      <c r="S45" s="6"/>
      <c r="T45" s="6" t="s">
        <v>169</v>
      </c>
      <c r="U45" s="53" t="e">
        <f t="shared" si="2"/>
        <v>#DIV/0!</v>
      </c>
      <c r="V45" s="57" t="e">
        <f t="shared" si="3"/>
        <v>#DIV/0!</v>
      </c>
      <c r="W45" s="57">
        <f t="shared" si="4"/>
        <v>83.143615452668826</v>
      </c>
      <c r="X45" s="57" t="e">
        <f t="shared" si="5"/>
        <v>#DIV/0!</v>
      </c>
      <c r="Y45" s="29"/>
    </row>
    <row r="46" spans="1:25" ht="102" customHeight="1">
      <c r="A46" s="8" t="s">
        <v>110</v>
      </c>
      <c r="B46" s="35" t="s">
        <v>116</v>
      </c>
      <c r="C46" s="19" t="s">
        <v>62</v>
      </c>
      <c r="D46" s="6"/>
      <c r="E46" s="6"/>
      <c r="F46" s="6">
        <v>215.4</v>
      </c>
      <c r="G46" s="6"/>
      <c r="H46" s="6"/>
      <c r="I46" s="6"/>
      <c r="J46" s="6">
        <v>215.4</v>
      </c>
      <c r="K46" s="6"/>
      <c r="L46" s="49"/>
      <c r="M46" s="49"/>
      <c r="N46" s="49">
        <v>211.6</v>
      </c>
      <c r="O46" s="49"/>
      <c r="P46" s="49"/>
      <c r="Q46" s="49"/>
      <c r="R46" s="49">
        <v>478.4</v>
      </c>
      <c r="S46" s="6"/>
      <c r="T46" s="6" t="s">
        <v>169</v>
      </c>
      <c r="U46" s="53" t="e">
        <f t="shared" si="2"/>
        <v>#DIV/0!</v>
      </c>
      <c r="V46" s="57" t="e">
        <f t="shared" si="3"/>
        <v>#DIV/0!</v>
      </c>
      <c r="W46" s="57">
        <f t="shared" si="4"/>
        <v>98.235840297121626</v>
      </c>
      <c r="X46" s="57" t="e">
        <f t="shared" si="5"/>
        <v>#DIV/0!</v>
      </c>
      <c r="Y46" s="29"/>
    </row>
    <row r="47" spans="1:25" ht="67.5" customHeight="1">
      <c r="A47" s="8" t="s">
        <v>21</v>
      </c>
      <c r="B47" s="35" t="s">
        <v>41</v>
      </c>
      <c r="C47" s="19" t="s">
        <v>62</v>
      </c>
      <c r="D47" s="6"/>
      <c r="E47" s="6">
        <v>667.4</v>
      </c>
      <c r="F47" s="6"/>
      <c r="G47" s="6"/>
      <c r="H47" s="6"/>
      <c r="I47" s="6">
        <v>667.4</v>
      </c>
      <c r="J47" s="6"/>
      <c r="K47" s="6"/>
      <c r="L47" s="49"/>
      <c r="M47" s="65">
        <v>45.8</v>
      </c>
      <c r="N47" s="65"/>
      <c r="O47" s="65"/>
      <c r="P47" s="65"/>
      <c r="Q47" s="65">
        <f>M47</f>
        <v>45.8</v>
      </c>
      <c r="R47" s="49"/>
      <c r="S47" s="6"/>
      <c r="T47" s="6" t="s">
        <v>169</v>
      </c>
      <c r="U47" s="53" t="e">
        <f t="shared" si="2"/>
        <v>#DIV/0!</v>
      </c>
      <c r="V47" s="57">
        <f t="shared" si="3"/>
        <v>6.8624513035660781</v>
      </c>
      <c r="W47" s="57" t="e">
        <f t="shared" si="4"/>
        <v>#DIV/0!</v>
      </c>
      <c r="X47" s="57" t="e">
        <f t="shared" si="5"/>
        <v>#DIV/0!</v>
      </c>
      <c r="Y47" s="29"/>
    </row>
    <row r="48" spans="1:25" ht="125.25" customHeight="1">
      <c r="A48" s="8" t="s">
        <v>64</v>
      </c>
      <c r="B48" s="35" t="s">
        <v>49</v>
      </c>
      <c r="C48" s="19" t="s">
        <v>62</v>
      </c>
      <c r="D48" s="6"/>
      <c r="E48" s="6">
        <v>4500.8</v>
      </c>
      <c r="F48" s="6"/>
      <c r="G48" s="6"/>
      <c r="H48" s="6"/>
      <c r="I48" s="6">
        <v>4500.8</v>
      </c>
      <c r="J48" s="6"/>
      <c r="K48" s="6"/>
      <c r="L48" s="49"/>
      <c r="M48" s="50">
        <v>1720</v>
      </c>
      <c r="N48" s="49"/>
      <c r="O48" s="49"/>
      <c r="P48" s="49"/>
      <c r="Q48" s="49">
        <v>1675</v>
      </c>
      <c r="R48" s="49"/>
      <c r="S48" s="6"/>
      <c r="T48" s="6" t="s">
        <v>169</v>
      </c>
      <c r="U48" s="53" t="e">
        <f t="shared" si="2"/>
        <v>#DIV/0!</v>
      </c>
      <c r="V48" s="57">
        <f t="shared" si="3"/>
        <v>38.215428368290077</v>
      </c>
      <c r="W48" s="57" t="e">
        <f t="shared" si="4"/>
        <v>#DIV/0!</v>
      </c>
      <c r="X48" s="57" t="e">
        <f t="shared" si="5"/>
        <v>#DIV/0!</v>
      </c>
      <c r="Y48" s="29"/>
    </row>
    <row r="49" spans="1:25" ht="130.5" customHeight="1">
      <c r="A49" s="8" t="s">
        <v>40</v>
      </c>
      <c r="B49" s="35" t="s">
        <v>111</v>
      </c>
      <c r="C49" s="19" t="s">
        <v>62</v>
      </c>
      <c r="D49" s="6"/>
      <c r="E49" s="6">
        <v>4722.6000000000004</v>
      </c>
      <c r="F49" s="6"/>
      <c r="G49" s="6"/>
      <c r="H49" s="6"/>
      <c r="I49" s="6">
        <v>4722.6000000000004</v>
      </c>
      <c r="J49" s="6"/>
      <c r="K49" s="6"/>
      <c r="L49" s="49"/>
      <c r="M49" s="50">
        <v>2748.7</v>
      </c>
      <c r="N49" s="6"/>
      <c r="O49" s="50"/>
      <c r="P49" s="50"/>
      <c r="Q49" s="50">
        <v>1518.3</v>
      </c>
      <c r="R49" s="49"/>
      <c r="S49" s="6"/>
      <c r="T49" s="6" t="s">
        <v>169</v>
      </c>
      <c r="U49" s="53" t="e">
        <f t="shared" si="2"/>
        <v>#DIV/0!</v>
      </c>
      <c r="V49" s="57">
        <f t="shared" si="3"/>
        <v>58.203108457205765</v>
      </c>
      <c r="W49" s="57" t="e">
        <f t="shared" si="4"/>
        <v>#DIV/0!</v>
      </c>
      <c r="X49" s="57" t="e">
        <f t="shared" si="5"/>
        <v>#DIV/0!</v>
      </c>
      <c r="Y49" s="29"/>
    </row>
    <row r="50" spans="1:25" ht="62.25" customHeight="1">
      <c r="A50" s="8" t="s">
        <v>42</v>
      </c>
      <c r="B50" s="35" t="s">
        <v>45</v>
      </c>
      <c r="C50" s="19" t="s">
        <v>62</v>
      </c>
      <c r="D50" s="6"/>
      <c r="E50" s="6">
        <v>1696.9</v>
      </c>
      <c r="F50" s="6"/>
      <c r="G50" s="6"/>
      <c r="H50" s="6"/>
      <c r="I50" s="6">
        <v>1696.9</v>
      </c>
      <c r="J50" s="6"/>
      <c r="K50" s="6"/>
      <c r="L50" s="6"/>
      <c r="M50" s="49">
        <v>372.6</v>
      </c>
      <c r="N50" s="6"/>
      <c r="O50" s="49"/>
      <c r="P50" s="49"/>
      <c r="Q50" s="49">
        <v>148.4</v>
      </c>
      <c r="R50" s="49"/>
      <c r="S50" s="6"/>
      <c r="T50" s="6" t="s">
        <v>169</v>
      </c>
      <c r="U50" s="53" t="e">
        <f t="shared" si="2"/>
        <v>#DIV/0!</v>
      </c>
      <c r="V50" s="57">
        <f t="shared" si="3"/>
        <v>21.957687547881431</v>
      </c>
      <c r="W50" s="57" t="e">
        <f t="shared" si="4"/>
        <v>#DIV/0!</v>
      </c>
      <c r="X50" s="57" t="e">
        <f t="shared" si="5"/>
        <v>#DIV/0!</v>
      </c>
      <c r="Y50" s="29"/>
    </row>
    <row r="51" spans="1:25" ht="94.5" customHeight="1">
      <c r="A51" s="8" t="s">
        <v>43</v>
      </c>
      <c r="B51" s="35" t="s">
        <v>86</v>
      </c>
      <c r="C51" s="19" t="s">
        <v>62</v>
      </c>
      <c r="D51" s="6"/>
      <c r="E51" s="47">
        <v>5190</v>
      </c>
      <c r="F51" s="47"/>
      <c r="G51" s="47"/>
      <c r="H51" s="6"/>
      <c r="I51" s="47">
        <v>5190</v>
      </c>
      <c r="J51" s="47"/>
      <c r="K51" s="47"/>
      <c r="L51" s="47"/>
      <c r="M51" s="50">
        <v>0</v>
      </c>
      <c r="N51" s="49"/>
      <c r="O51" s="49"/>
      <c r="P51" s="49"/>
      <c r="Q51" s="49">
        <v>0</v>
      </c>
      <c r="R51" s="49"/>
      <c r="S51" s="6"/>
      <c r="T51" s="6" t="s">
        <v>169</v>
      </c>
      <c r="U51" s="53" t="e">
        <f t="shared" si="2"/>
        <v>#DIV/0!</v>
      </c>
      <c r="V51" s="57">
        <f t="shared" si="3"/>
        <v>0</v>
      </c>
      <c r="W51" s="57" t="e">
        <f t="shared" si="4"/>
        <v>#DIV/0!</v>
      </c>
      <c r="X51" s="57" t="e">
        <f t="shared" si="5"/>
        <v>#DIV/0!</v>
      </c>
      <c r="Y51" s="29"/>
    </row>
    <row r="52" spans="1:25" ht="94.5" customHeight="1">
      <c r="A52" s="8" t="s">
        <v>44</v>
      </c>
      <c r="B52" s="35" t="s">
        <v>91</v>
      </c>
      <c r="C52" s="19" t="s">
        <v>62</v>
      </c>
      <c r="D52" s="6">
        <v>40440.1</v>
      </c>
      <c r="E52" s="47"/>
      <c r="F52" s="47"/>
      <c r="G52" s="47"/>
      <c r="H52" s="6">
        <v>40440.1</v>
      </c>
      <c r="I52" s="47"/>
      <c r="J52" s="47"/>
      <c r="K52" s="47"/>
      <c r="L52" s="50">
        <v>11132.1</v>
      </c>
      <c r="M52" s="6"/>
      <c r="N52" s="49"/>
      <c r="O52" s="49"/>
      <c r="P52" s="49">
        <f>10844.8-0.1</f>
        <v>10844.699999999999</v>
      </c>
      <c r="Q52" s="49"/>
      <c r="R52" s="49"/>
      <c r="S52" s="6"/>
      <c r="T52" s="6" t="s">
        <v>169</v>
      </c>
      <c r="U52" s="53">
        <f t="shared" si="2"/>
        <v>27.527380001533135</v>
      </c>
      <c r="V52" s="57" t="e">
        <f t="shared" si="3"/>
        <v>#DIV/0!</v>
      </c>
      <c r="W52" s="57" t="e">
        <f t="shared" si="4"/>
        <v>#DIV/0!</v>
      </c>
      <c r="X52" s="57" t="e">
        <f t="shared" si="5"/>
        <v>#DIV/0!</v>
      </c>
      <c r="Y52" s="29"/>
    </row>
    <row r="53" spans="1:25" ht="94.5" customHeight="1">
      <c r="A53" s="8"/>
      <c r="B53" s="35" t="s">
        <v>167</v>
      </c>
      <c r="C53" s="19" t="s">
        <v>62</v>
      </c>
      <c r="D53" s="6"/>
      <c r="E53" s="47">
        <v>2571.6</v>
      </c>
      <c r="F53" s="47">
        <v>420.7</v>
      </c>
      <c r="G53" s="47"/>
      <c r="H53" s="6"/>
      <c r="I53" s="47">
        <v>2571.6</v>
      </c>
      <c r="J53" s="47">
        <v>420.7</v>
      </c>
      <c r="K53" s="47"/>
      <c r="L53" s="50"/>
      <c r="M53" s="6">
        <v>568.29999999999995</v>
      </c>
      <c r="N53" s="49">
        <v>391.3</v>
      </c>
      <c r="O53" s="49"/>
      <c r="P53" s="49"/>
      <c r="Q53" s="49">
        <v>54.6</v>
      </c>
      <c r="R53" s="49">
        <v>0</v>
      </c>
      <c r="S53" s="6"/>
      <c r="T53" s="6" t="s">
        <v>169</v>
      </c>
      <c r="U53" s="53" t="e">
        <f t="shared" si="2"/>
        <v>#DIV/0!</v>
      </c>
      <c r="V53" s="57">
        <f t="shared" si="3"/>
        <v>22.09908228340333</v>
      </c>
      <c r="W53" s="57">
        <f t="shared" si="4"/>
        <v>93.011647254575706</v>
      </c>
      <c r="X53" s="57" t="e">
        <f t="shared" si="5"/>
        <v>#DIV/0!</v>
      </c>
      <c r="Y53" s="29"/>
    </row>
    <row r="54" spans="1:25" ht="21" customHeight="1">
      <c r="A54" s="38"/>
      <c r="B54" s="14" t="s">
        <v>32</v>
      </c>
      <c r="C54" s="39"/>
      <c r="D54" s="48">
        <f>D28+D29+D37+D47+D48+D49+D50+D51+D52+D53</f>
        <v>93062.299999999988</v>
      </c>
      <c r="E54" s="48">
        <f t="shared" ref="E54:S54" si="19">E28+E29+E37+E47+E48+E49+E50+E51+E52+E53</f>
        <v>569064.20000000007</v>
      </c>
      <c r="F54" s="48">
        <f t="shared" si="19"/>
        <v>144227.20000000001</v>
      </c>
      <c r="G54" s="48">
        <f t="shared" si="19"/>
        <v>3.3</v>
      </c>
      <c r="H54" s="48">
        <f>H28+H29+H37+H47+H48+H49+H50+H51+H52+H53</f>
        <v>93062.299999999988</v>
      </c>
      <c r="I54" s="48">
        <f t="shared" ref="I54" si="20">I28+I29+I37+I47+I48+I49+I50+I51+I52+I53</f>
        <v>569064.20000000007</v>
      </c>
      <c r="J54" s="48">
        <f t="shared" ref="J54" si="21">J28+J29+J37+J47+J48+J49+J50+J51+J52+J53</f>
        <v>144227.20000000001</v>
      </c>
      <c r="K54" s="48">
        <f t="shared" ref="K54" si="22">K28+K29+K37+K47+K48+K49+K50+K51+K52+K53</f>
        <v>3.3</v>
      </c>
      <c r="L54" s="48">
        <f t="shared" si="19"/>
        <v>20629.400000000001</v>
      </c>
      <c r="M54" s="48">
        <f t="shared" si="19"/>
        <v>111653.3</v>
      </c>
      <c r="N54" s="48">
        <f t="shared" si="19"/>
        <v>46734.900000000009</v>
      </c>
      <c r="O54" s="48">
        <f t="shared" si="19"/>
        <v>2.04</v>
      </c>
      <c r="P54" s="48">
        <f t="shared" si="19"/>
        <v>16460.599999999999</v>
      </c>
      <c r="Q54" s="48">
        <f t="shared" si="19"/>
        <v>99956.099999999991</v>
      </c>
      <c r="R54" s="48">
        <f t="shared" si="19"/>
        <v>33757.599999999999</v>
      </c>
      <c r="S54" s="48">
        <f t="shared" si="19"/>
        <v>134.19999999999999</v>
      </c>
      <c r="T54" s="39"/>
      <c r="U54" s="53">
        <f t="shared" si="2"/>
        <v>22.167300829659276</v>
      </c>
      <c r="V54" s="57">
        <f t="shared" si="3"/>
        <v>19.620510304461252</v>
      </c>
      <c r="W54" s="57">
        <f t="shared" si="4"/>
        <v>32.403665882718379</v>
      </c>
      <c r="X54" s="57">
        <f t="shared" si="5"/>
        <v>61.818181818181827</v>
      </c>
      <c r="Y54" s="29"/>
    </row>
    <row r="55" spans="1:25" s="27" customFormat="1" ht="32.25" customHeight="1">
      <c r="A55" s="5"/>
      <c r="B55" s="22" t="s">
        <v>12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53" t="e">
        <f t="shared" si="2"/>
        <v>#DIV/0!</v>
      </c>
      <c r="V55" s="57" t="e">
        <f t="shared" si="3"/>
        <v>#DIV/0!</v>
      </c>
      <c r="W55" s="57" t="e">
        <f t="shared" si="4"/>
        <v>#DIV/0!</v>
      </c>
      <c r="X55" s="57" t="e">
        <f t="shared" si="5"/>
        <v>#DIV/0!</v>
      </c>
      <c r="Y55" s="29"/>
    </row>
    <row r="56" spans="1:25" ht="32.25" customHeight="1">
      <c r="A56" s="13" t="s">
        <v>22</v>
      </c>
      <c r="B56" s="11" t="s">
        <v>13</v>
      </c>
      <c r="C56" s="12"/>
      <c r="D56" s="12">
        <f>SUM(D57)</f>
        <v>0</v>
      </c>
      <c r="E56" s="12">
        <f t="shared" ref="E56:S56" si="23">SUM(E57)</f>
        <v>0</v>
      </c>
      <c r="F56" s="12">
        <f t="shared" si="23"/>
        <v>71642.100000000006</v>
      </c>
      <c r="G56" s="12">
        <f t="shared" si="23"/>
        <v>0</v>
      </c>
      <c r="H56" s="12">
        <f>SUM(H57)</f>
        <v>0</v>
      </c>
      <c r="I56" s="12">
        <f t="shared" si="23"/>
        <v>0</v>
      </c>
      <c r="J56" s="12">
        <f t="shared" si="23"/>
        <v>71642.100000000006</v>
      </c>
      <c r="K56" s="12">
        <f t="shared" si="23"/>
        <v>0</v>
      </c>
      <c r="L56" s="12">
        <f t="shared" si="23"/>
        <v>0</v>
      </c>
      <c r="M56" s="12">
        <f t="shared" si="23"/>
        <v>0</v>
      </c>
      <c r="N56" s="12">
        <f t="shared" si="23"/>
        <v>16664.5</v>
      </c>
      <c r="O56" s="12">
        <f t="shared" si="23"/>
        <v>0</v>
      </c>
      <c r="P56" s="12">
        <f t="shared" si="23"/>
        <v>0</v>
      </c>
      <c r="Q56" s="12">
        <f t="shared" si="23"/>
        <v>0</v>
      </c>
      <c r="R56" s="12">
        <f t="shared" si="23"/>
        <v>14428.8</v>
      </c>
      <c r="S56" s="12">
        <f t="shared" si="23"/>
        <v>0</v>
      </c>
      <c r="T56" s="12"/>
      <c r="U56" s="53" t="e">
        <f t="shared" si="2"/>
        <v>#DIV/0!</v>
      </c>
      <c r="V56" s="57" t="e">
        <f t="shared" si="3"/>
        <v>#DIV/0!</v>
      </c>
      <c r="W56" s="57">
        <f t="shared" si="4"/>
        <v>23.260764271287414</v>
      </c>
      <c r="X56" s="57" t="e">
        <f t="shared" si="5"/>
        <v>#DIV/0!</v>
      </c>
      <c r="Y56" s="29"/>
    </row>
    <row r="57" spans="1:25" ht="37.700000000000003" customHeight="1">
      <c r="A57" s="8" t="s">
        <v>23</v>
      </c>
      <c r="B57" s="24" t="s">
        <v>14</v>
      </c>
      <c r="C57" s="19" t="s">
        <v>62</v>
      </c>
      <c r="D57" s="6"/>
      <c r="E57" s="6"/>
      <c r="F57" s="6">
        <v>71642.100000000006</v>
      </c>
      <c r="G57" s="6"/>
      <c r="H57" s="6"/>
      <c r="I57" s="6"/>
      <c r="J57" s="6">
        <v>71642.100000000006</v>
      </c>
      <c r="K57" s="6"/>
      <c r="L57" s="6"/>
      <c r="M57" s="49"/>
      <c r="N57" s="49">
        <v>16664.5</v>
      </c>
      <c r="O57" s="49"/>
      <c r="P57" s="49"/>
      <c r="Q57" s="49"/>
      <c r="R57" s="49">
        <v>14428.8</v>
      </c>
      <c r="S57" s="6"/>
      <c r="T57" s="6" t="s">
        <v>169</v>
      </c>
      <c r="U57" s="53" t="e">
        <f t="shared" si="2"/>
        <v>#DIV/0!</v>
      </c>
      <c r="V57" s="57" t="e">
        <f t="shared" si="3"/>
        <v>#DIV/0!</v>
      </c>
      <c r="W57" s="57">
        <f t="shared" si="4"/>
        <v>23.260764271287414</v>
      </c>
      <c r="X57" s="57" t="e">
        <f t="shared" si="5"/>
        <v>#DIV/0!</v>
      </c>
      <c r="Y57" s="29"/>
    </row>
    <row r="58" spans="1:25" ht="42.75" customHeight="1">
      <c r="A58" s="13" t="s">
        <v>24</v>
      </c>
      <c r="B58" s="11" t="s">
        <v>77</v>
      </c>
      <c r="C58" s="12"/>
      <c r="D58" s="12">
        <f t="shared" ref="D58:S58" si="24">SUM(D59:D63)</f>
        <v>0</v>
      </c>
      <c r="E58" s="12">
        <f t="shared" si="24"/>
        <v>0</v>
      </c>
      <c r="F58" s="12">
        <f t="shared" si="24"/>
        <v>23167.9</v>
      </c>
      <c r="G58" s="12">
        <f t="shared" si="24"/>
        <v>0</v>
      </c>
      <c r="H58" s="12">
        <f t="shared" ref="H58:K58" si="25">SUM(H59:H63)</f>
        <v>0</v>
      </c>
      <c r="I58" s="12">
        <f t="shared" si="25"/>
        <v>0</v>
      </c>
      <c r="J58" s="12">
        <f t="shared" si="25"/>
        <v>23167.9</v>
      </c>
      <c r="K58" s="12">
        <f t="shared" si="25"/>
        <v>0</v>
      </c>
      <c r="L58" s="12">
        <f t="shared" si="24"/>
        <v>0</v>
      </c>
      <c r="M58" s="12">
        <f t="shared" si="24"/>
        <v>0</v>
      </c>
      <c r="N58" s="12">
        <f t="shared" si="24"/>
        <v>5411.4</v>
      </c>
      <c r="O58" s="12">
        <f t="shared" si="24"/>
        <v>0</v>
      </c>
      <c r="P58" s="12">
        <f t="shared" si="24"/>
        <v>0</v>
      </c>
      <c r="Q58" s="12">
        <f t="shared" si="24"/>
        <v>0</v>
      </c>
      <c r="R58" s="12">
        <f t="shared" si="24"/>
        <v>3710.6</v>
      </c>
      <c r="S58" s="12">
        <f t="shared" si="24"/>
        <v>0</v>
      </c>
      <c r="T58" s="12"/>
      <c r="U58" s="53" t="e">
        <f t="shared" si="2"/>
        <v>#DIV/0!</v>
      </c>
      <c r="V58" s="57" t="e">
        <f t="shared" si="3"/>
        <v>#DIV/0!</v>
      </c>
      <c r="W58" s="57">
        <f t="shared" si="4"/>
        <v>23.357317667980261</v>
      </c>
      <c r="X58" s="57" t="e">
        <f t="shared" si="5"/>
        <v>#DIV/0!</v>
      </c>
      <c r="Y58" s="29"/>
    </row>
    <row r="59" spans="1:25" ht="45.2" customHeight="1">
      <c r="A59" s="8" t="s">
        <v>35</v>
      </c>
      <c r="B59" s="9" t="s">
        <v>15</v>
      </c>
      <c r="C59" s="19" t="s">
        <v>62</v>
      </c>
      <c r="D59" s="6"/>
      <c r="E59" s="6"/>
      <c r="F59" s="6">
        <v>5229</v>
      </c>
      <c r="G59" s="6"/>
      <c r="H59" s="6"/>
      <c r="I59" s="6"/>
      <c r="J59" s="6">
        <v>5229</v>
      </c>
      <c r="K59" s="6"/>
      <c r="L59" s="6"/>
      <c r="M59" s="49"/>
      <c r="N59" s="49">
        <v>873.8</v>
      </c>
      <c r="O59" s="49"/>
      <c r="P59" s="49"/>
      <c r="Q59" s="49"/>
      <c r="R59" s="49">
        <v>728.4</v>
      </c>
      <c r="S59" s="49"/>
      <c r="T59" s="6" t="s">
        <v>169</v>
      </c>
      <c r="U59" s="53" t="e">
        <f t="shared" si="2"/>
        <v>#DIV/0!</v>
      </c>
      <c r="V59" s="57" t="e">
        <f t="shared" si="3"/>
        <v>#DIV/0!</v>
      </c>
      <c r="W59" s="57">
        <f t="shared" si="4"/>
        <v>16.710652132338879</v>
      </c>
      <c r="X59" s="57" t="e">
        <f t="shared" si="5"/>
        <v>#DIV/0!</v>
      </c>
      <c r="Y59" s="29"/>
    </row>
    <row r="60" spans="1:25" ht="45.2" customHeight="1">
      <c r="A60" s="8" t="s">
        <v>47</v>
      </c>
      <c r="B60" s="9" t="s">
        <v>7</v>
      </c>
      <c r="C60" s="19" t="s">
        <v>62</v>
      </c>
      <c r="D60" s="6"/>
      <c r="E60" s="6"/>
      <c r="F60" s="6">
        <v>386.7</v>
      </c>
      <c r="G60" s="47"/>
      <c r="H60" s="6"/>
      <c r="I60" s="6"/>
      <c r="J60" s="6">
        <v>386.7</v>
      </c>
      <c r="K60" s="47"/>
      <c r="L60" s="6"/>
      <c r="M60" s="49"/>
      <c r="N60" s="50">
        <v>64.400000000000006</v>
      </c>
      <c r="O60" s="49"/>
      <c r="P60" s="49"/>
      <c r="Q60" s="49"/>
      <c r="R60" s="49">
        <v>43</v>
      </c>
      <c r="S60" s="49"/>
      <c r="T60" s="6" t="s">
        <v>169</v>
      </c>
      <c r="U60" s="53" t="e">
        <f t="shared" si="2"/>
        <v>#DIV/0!</v>
      </c>
      <c r="V60" s="57" t="e">
        <f t="shared" si="3"/>
        <v>#DIV/0!</v>
      </c>
      <c r="W60" s="57">
        <f t="shared" si="4"/>
        <v>16.65373674683217</v>
      </c>
      <c r="X60" s="57" t="e">
        <f t="shared" si="5"/>
        <v>#DIV/0!</v>
      </c>
      <c r="Y60" s="29"/>
    </row>
    <row r="61" spans="1:25" ht="39" customHeight="1">
      <c r="A61" s="8" t="s">
        <v>48</v>
      </c>
      <c r="B61" s="9" t="s">
        <v>8</v>
      </c>
      <c r="C61" s="19" t="s">
        <v>62</v>
      </c>
      <c r="D61" s="6"/>
      <c r="E61" s="6"/>
      <c r="F61" s="6">
        <v>37.5</v>
      </c>
      <c r="G61" s="6"/>
      <c r="H61" s="6"/>
      <c r="I61" s="6"/>
      <c r="J61" s="6">
        <v>37.5</v>
      </c>
      <c r="K61" s="6"/>
      <c r="L61" s="6"/>
      <c r="M61" s="49"/>
      <c r="N61" s="49">
        <v>5.5</v>
      </c>
      <c r="O61" s="49"/>
      <c r="P61" s="49"/>
      <c r="Q61" s="49"/>
      <c r="R61" s="49">
        <v>3.5</v>
      </c>
      <c r="S61" s="49"/>
      <c r="T61" s="6" t="s">
        <v>169</v>
      </c>
      <c r="U61" s="53" t="e">
        <f t="shared" si="2"/>
        <v>#DIV/0!</v>
      </c>
      <c r="V61" s="57" t="e">
        <f t="shared" si="3"/>
        <v>#DIV/0!</v>
      </c>
      <c r="W61" s="57">
        <f t="shared" si="4"/>
        <v>14.666666666666666</v>
      </c>
      <c r="X61" s="57" t="e">
        <f t="shared" si="5"/>
        <v>#DIV/0!</v>
      </c>
      <c r="Y61" s="29"/>
    </row>
    <row r="62" spans="1:25" ht="52.5" customHeight="1">
      <c r="A62" s="8" t="s">
        <v>117</v>
      </c>
      <c r="B62" s="9" t="s">
        <v>148</v>
      </c>
      <c r="C62" s="19" t="s">
        <v>62</v>
      </c>
      <c r="D62" s="6"/>
      <c r="E62" s="6"/>
      <c r="F62" s="6">
        <v>17514.7</v>
      </c>
      <c r="G62" s="6"/>
      <c r="H62" s="6"/>
      <c r="I62" s="6"/>
      <c r="J62" s="6">
        <v>17514.7</v>
      </c>
      <c r="K62" s="6"/>
      <c r="L62" s="6"/>
      <c r="M62" s="49"/>
      <c r="N62" s="49">
        <v>4467.7</v>
      </c>
      <c r="O62" s="49"/>
      <c r="P62" s="49"/>
      <c r="Q62" s="49"/>
      <c r="R62" s="49">
        <v>2935.7</v>
      </c>
      <c r="S62" s="49"/>
      <c r="T62" s="6" t="s">
        <v>169</v>
      </c>
      <c r="U62" s="53" t="e">
        <f t="shared" si="2"/>
        <v>#DIV/0!</v>
      </c>
      <c r="V62" s="57" t="e">
        <f t="shared" si="3"/>
        <v>#DIV/0!</v>
      </c>
      <c r="W62" s="57">
        <f t="shared" si="4"/>
        <v>25.508287324361824</v>
      </c>
      <c r="X62" s="57" t="e">
        <f t="shared" si="5"/>
        <v>#DIV/0!</v>
      </c>
      <c r="Y62" s="29"/>
    </row>
    <row r="63" spans="1:25" ht="39" customHeight="1">
      <c r="A63" s="8" t="s">
        <v>118</v>
      </c>
      <c r="B63" s="9" t="s">
        <v>115</v>
      </c>
      <c r="C63" s="19" t="s">
        <v>62</v>
      </c>
      <c r="D63" s="6"/>
      <c r="E63" s="6"/>
      <c r="F63" s="6">
        <v>0</v>
      </c>
      <c r="G63" s="6"/>
      <c r="H63" s="6"/>
      <c r="I63" s="6"/>
      <c r="J63" s="6">
        <v>0</v>
      </c>
      <c r="K63" s="6"/>
      <c r="L63" s="6"/>
      <c r="M63" s="49"/>
      <c r="N63" s="49">
        <v>0</v>
      </c>
      <c r="O63" s="49"/>
      <c r="P63" s="49"/>
      <c r="Q63" s="49"/>
      <c r="R63" s="49">
        <v>0</v>
      </c>
      <c r="S63" s="49"/>
      <c r="T63" s="6"/>
      <c r="U63" s="53" t="e">
        <f t="shared" si="2"/>
        <v>#DIV/0!</v>
      </c>
      <c r="V63" s="57" t="e">
        <f t="shared" si="3"/>
        <v>#DIV/0!</v>
      </c>
      <c r="W63" s="57" t="e">
        <f t="shared" si="4"/>
        <v>#DIV/0!</v>
      </c>
      <c r="X63" s="57" t="e">
        <f t="shared" si="5"/>
        <v>#DIV/0!</v>
      </c>
      <c r="Y63" s="29"/>
    </row>
    <row r="64" spans="1:25" ht="111" customHeight="1">
      <c r="A64" s="8" t="s">
        <v>25</v>
      </c>
      <c r="B64" s="35" t="s">
        <v>46</v>
      </c>
      <c r="C64" s="19" t="s">
        <v>62</v>
      </c>
      <c r="D64" s="6"/>
      <c r="E64" s="6">
        <v>324.60000000000002</v>
      </c>
      <c r="F64" s="6"/>
      <c r="G64" s="6"/>
      <c r="H64" s="6"/>
      <c r="I64" s="6">
        <v>324.60000000000002</v>
      </c>
      <c r="J64" s="6"/>
      <c r="K64" s="6"/>
      <c r="L64" s="6"/>
      <c r="M64" s="50">
        <v>149.5</v>
      </c>
      <c r="N64" s="49"/>
      <c r="O64" s="49"/>
      <c r="P64" s="49"/>
      <c r="Q64" s="49">
        <v>53</v>
      </c>
      <c r="R64" s="49"/>
      <c r="S64" s="49"/>
      <c r="T64" s="6" t="s">
        <v>169</v>
      </c>
      <c r="U64" s="53" t="e">
        <f t="shared" si="2"/>
        <v>#DIV/0!</v>
      </c>
      <c r="V64" s="57">
        <f t="shared" si="3"/>
        <v>46.056685150955019</v>
      </c>
      <c r="W64" s="57" t="e">
        <f t="shared" si="4"/>
        <v>#DIV/0!</v>
      </c>
      <c r="X64" s="57" t="e">
        <f t="shared" si="5"/>
        <v>#DIV/0!</v>
      </c>
      <c r="Y64" s="29"/>
    </row>
    <row r="65" spans="1:25" ht="42.75" customHeight="1">
      <c r="A65" s="13" t="s">
        <v>119</v>
      </c>
      <c r="B65" s="11" t="s">
        <v>78</v>
      </c>
      <c r="C65" s="12"/>
      <c r="D65" s="12">
        <f>D66</f>
        <v>0</v>
      </c>
      <c r="E65" s="12">
        <f t="shared" ref="E65:S65" si="26">E66</f>
        <v>0</v>
      </c>
      <c r="F65" s="12">
        <f t="shared" si="26"/>
        <v>0</v>
      </c>
      <c r="G65" s="12">
        <f t="shared" si="26"/>
        <v>0</v>
      </c>
      <c r="H65" s="12">
        <f>H66</f>
        <v>0</v>
      </c>
      <c r="I65" s="12">
        <f t="shared" si="26"/>
        <v>0</v>
      </c>
      <c r="J65" s="12">
        <f t="shared" si="26"/>
        <v>0</v>
      </c>
      <c r="K65" s="12">
        <f t="shared" si="26"/>
        <v>0</v>
      </c>
      <c r="L65" s="12">
        <f t="shared" si="26"/>
        <v>0</v>
      </c>
      <c r="M65" s="12">
        <f t="shared" si="26"/>
        <v>0</v>
      </c>
      <c r="N65" s="12">
        <f t="shared" si="26"/>
        <v>0</v>
      </c>
      <c r="O65" s="12">
        <f t="shared" si="26"/>
        <v>0</v>
      </c>
      <c r="P65" s="12">
        <f t="shared" si="26"/>
        <v>0</v>
      </c>
      <c r="Q65" s="12">
        <f t="shared" si="26"/>
        <v>0</v>
      </c>
      <c r="R65" s="12">
        <f t="shared" si="26"/>
        <v>0</v>
      </c>
      <c r="S65" s="12">
        <f t="shared" si="26"/>
        <v>0</v>
      </c>
      <c r="T65" s="12"/>
      <c r="U65" s="53" t="e">
        <f t="shared" si="2"/>
        <v>#DIV/0!</v>
      </c>
      <c r="V65" s="57" t="e">
        <f t="shared" si="3"/>
        <v>#DIV/0!</v>
      </c>
      <c r="W65" s="57" t="e">
        <f t="shared" si="4"/>
        <v>#DIV/0!</v>
      </c>
      <c r="X65" s="57" t="e">
        <f t="shared" si="5"/>
        <v>#DIV/0!</v>
      </c>
      <c r="Y65" s="29"/>
    </row>
    <row r="66" spans="1:25" ht="116.25" customHeight="1">
      <c r="A66" s="8" t="s">
        <v>134</v>
      </c>
      <c r="B66" s="35" t="s">
        <v>120</v>
      </c>
      <c r="C66" s="19" t="s">
        <v>62</v>
      </c>
      <c r="D66" s="6"/>
      <c r="E66" s="6"/>
      <c r="F66" s="6">
        <v>0</v>
      </c>
      <c r="G66" s="6"/>
      <c r="H66" s="6"/>
      <c r="I66" s="6"/>
      <c r="J66" s="6">
        <v>0</v>
      </c>
      <c r="K66" s="6"/>
      <c r="L66" s="6"/>
      <c r="M66" s="50"/>
      <c r="N66" s="49"/>
      <c r="O66" s="49"/>
      <c r="P66" s="49"/>
      <c r="Q66" s="49"/>
      <c r="R66" s="49"/>
      <c r="S66" s="49"/>
      <c r="T66" s="6"/>
      <c r="U66" s="53" t="e">
        <f t="shared" si="2"/>
        <v>#DIV/0!</v>
      </c>
      <c r="V66" s="57" t="e">
        <f t="shared" si="3"/>
        <v>#DIV/0!</v>
      </c>
      <c r="W66" s="57" t="e">
        <f t="shared" si="4"/>
        <v>#DIV/0!</v>
      </c>
      <c r="X66" s="57" t="e">
        <f t="shared" si="5"/>
        <v>#DIV/0!</v>
      </c>
      <c r="Y66" s="29"/>
    </row>
    <row r="67" spans="1:25" ht="116.25" customHeight="1">
      <c r="A67" s="8" t="s">
        <v>154</v>
      </c>
      <c r="B67" s="35" t="s">
        <v>155</v>
      </c>
      <c r="C67" s="19" t="s">
        <v>62</v>
      </c>
      <c r="D67" s="6"/>
      <c r="E67" s="6"/>
      <c r="F67" s="6">
        <v>6483.7</v>
      </c>
      <c r="G67" s="6"/>
      <c r="H67" s="6"/>
      <c r="I67" s="6"/>
      <c r="J67" s="6">
        <v>6483.7</v>
      </c>
      <c r="K67" s="6"/>
      <c r="L67" s="6"/>
      <c r="M67" s="50"/>
      <c r="N67" s="49">
        <v>1040</v>
      </c>
      <c r="O67" s="49"/>
      <c r="P67" s="49"/>
      <c r="Q67" s="49"/>
      <c r="R67" s="49">
        <v>0</v>
      </c>
      <c r="S67" s="49"/>
      <c r="T67" s="6" t="s">
        <v>169</v>
      </c>
      <c r="U67" s="53" t="e">
        <f t="shared" si="2"/>
        <v>#DIV/0!</v>
      </c>
      <c r="V67" s="57" t="e">
        <f t="shared" si="3"/>
        <v>#DIV/0!</v>
      </c>
      <c r="W67" s="57">
        <f t="shared" si="4"/>
        <v>16.040223946203557</v>
      </c>
      <c r="X67" s="57" t="e">
        <f t="shared" si="5"/>
        <v>#DIV/0!</v>
      </c>
      <c r="Y67" s="29"/>
    </row>
    <row r="68" spans="1:25" ht="21" customHeight="1">
      <c r="A68" s="38"/>
      <c r="B68" s="14" t="s">
        <v>32</v>
      </c>
      <c r="C68" s="39"/>
      <c r="D68" s="39">
        <f>D56+D58+D64+D65+D67</f>
        <v>0</v>
      </c>
      <c r="E68" s="39">
        <f t="shared" ref="E68:S68" si="27">E56+E58+E64+E65+E67</f>
        <v>324.60000000000002</v>
      </c>
      <c r="F68" s="39">
        <f t="shared" si="27"/>
        <v>101293.7</v>
      </c>
      <c r="G68" s="39">
        <f t="shared" si="27"/>
        <v>0</v>
      </c>
      <c r="H68" s="39">
        <f>H56+H58+H64+H65+H67</f>
        <v>0</v>
      </c>
      <c r="I68" s="39">
        <f t="shared" ref="I68:K68" si="28">I56+I58+I64+I65+I67</f>
        <v>324.60000000000002</v>
      </c>
      <c r="J68" s="39">
        <f t="shared" si="28"/>
        <v>101293.7</v>
      </c>
      <c r="K68" s="39">
        <f t="shared" si="28"/>
        <v>0</v>
      </c>
      <c r="L68" s="39">
        <f t="shared" si="27"/>
        <v>0</v>
      </c>
      <c r="M68" s="39">
        <f t="shared" si="27"/>
        <v>149.5</v>
      </c>
      <c r="N68" s="39">
        <f t="shared" si="27"/>
        <v>23115.9</v>
      </c>
      <c r="O68" s="39">
        <f t="shared" si="27"/>
        <v>0</v>
      </c>
      <c r="P68" s="39">
        <f t="shared" si="27"/>
        <v>0</v>
      </c>
      <c r="Q68" s="39">
        <f t="shared" si="27"/>
        <v>53</v>
      </c>
      <c r="R68" s="39">
        <f t="shared" si="27"/>
        <v>18139.399999999998</v>
      </c>
      <c r="S68" s="39">
        <f t="shared" si="27"/>
        <v>0</v>
      </c>
      <c r="T68" s="39"/>
      <c r="U68" s="53" t="e">
        <f t="shared" si="2"/>
        <v>#DIV/0!</v>
      </c>
      <c r="V68" s="57">
        <f t="shared" si="3"/>
        <v>46.056685150955019</v>
      </c>
      <c r="W68" s="57">
        <f t="shared" si="4"/>
        <v>22.820669005081264</v>
      </c>
      <c r="X68" s="57" t="e">
        <f t="shared" si="5"/>
        <v>#DIV/0!</v>
      </c>
      <c r="Y68" s="29"/>
    </row>
    <row r="69" spans="1:25" s="27" customFormat="1" ht="21" customHeight="1">
      <c r="A69" s="34"/>
      <c r="B69" s="25" t="s">
        <v>16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53" t="e">
        <f t="shared" si="2"/>
        <v>#DIV/0!</v>
      </c>
      <c r="V69" s="57" t="e">
        <f t="shared" si="3"/>
        <v>#DIV/0!</v>
      </c>
      <c r="W69" s="57" t="e">
        <f t="shared" si="4"/>
        <v>#DIV/0!</v>
      </c>
      <c r="X69" s="57" t="e">
        <f t="shared" si="5"/>
        <v>#DIV/0!</v>
      </c>
      <c r="Y69" s="29"/>
    </row>
    <row r="70" spans="1:25" ht="27.75" customHeight="1">
      <c r="A70" s="8" t="s">
        <v>26</v>
      </c>
      <c r="B70" s="9" t="s">
        <v>14</v>
      </c>
      <c r="C70" s="19" t="s">
        <v>62</v>
      </c>
      <c r="D70" s="6"/>
      <c r="E70" s="6"/>
      <c r="F70" s="6">
        <v>4296.8999999999996</v>
      </c>
      <c r="G70" s="6"/>
      <c r="H70" s="6"/>
      <c r="I70" s="6"/>
      <c r="J70" s="6">
        <v>4296.8999999999996</v>
      </c>
      <c r="K70" s="6"/>
      <c r="L70" s="6"/>
      <c r="M70" s="49"/>
      <c r="N70" s="49">
        <v>1000.9</v>
      </c>
      <c r="O70" s="49"/>
      <c r="P70" s="49"/>
      <c r="Q70" s="49"/>
      <c r="R70" s="49">
        <v>733.3</v>
      </c>
      <c r="S70" s="49"/>
      <c r="T70" s="6" t="s">
        <v>169</v>
      </c>
      <c r="U70" s="53" t="e">
        <f t="shared" si="2"/>
        <v>#DIV/0!</v>
      </c>
      <c r="V70" s="57" t="e">
        <f t="shared" si="3"/>
        <v>#DIV/0!</v>
      </c>
      <c r="W70" s="57">
        <f t="shared" si="4"/>
        <v>23.293537201238106</v>
      </c>
      <c r="X70" s="57" t="e">
        <f t="shared" si="5"/>
        <v>#DIV/0!</v>
      </c>
      <c r="Y70" s="29"/>
    </row>
    <row r="71" spans="1:25" ht="45.2" customHeight="1">
      <c r="A71" s="13" t="s">
        <v>27</v>
      </c>
      <c r="B71" s="11" t="s">
        <v>121</v>
      </c>
      <c r="C71" s="12"/>
      <c r="D71" s="12">
        <f>D72</f>
        <v>0</v>
      </c>
      <c r="E71" s="12">
        <f t="shared" ref="E71:S71" si="29">E72</f>
        <v>2368</v>
      </c>
      <c r="F71" s="12">
        <f t="shared" si="29"/>
        <v>385.5</v>
      </c>
      <c r="G71" s="12">
        <f t="shared" si="29"/>
        <v>0</v>
      </c>
      <c r="H71" s="12">
        <f>H72</f>
        <v>0</v>
      </c>
      <c r="I71" s="12">
        <f t="shared" si="29"/>
        <v>2368</v>
      </c>
      <c r="J71" s="12">
        <f t="shared" si="29"/>
        <v>385.5</v>
      </c>
      <c r="K71" s="12">
        <f t="shared" si="29"/>
        <v>0</v>
      </c>
      <c r="L71" s="12">
        <f t="shared" si="29"/>
        <v>0</v>
      </c>
      <c r="M71" s="12">
        <f t="shared" si="29"/>
        <v>0</v>
      </c>
      <c r="N71" s="12">
        <f t="shared" si="29"/>
        <v>0</v>
      </c>
      <c r="O71" s="12">
        <f t="shared" si="29"/>
        <v>0</v>
      </c>
      <c r="P71" s="12">
        <f t="shared" si="29"/>
        <v>0</v>
      </c>
      <c r="Q71" s="12">
        <f t="shared" si="29"/>
        <v>0</v>
      </c>
      <c r="R71" s="12">
        <f t="shared" si="29"/>
        <v>0</v>
      </c>
      <c r="S71" s="12">
        <f t="shared" si="29"/>
        <v>0</v>
      </c>
      <c r="T71" s="12"/>
      <c r="U71" s="53" t="e">
        <f t="shared" si="2"/>
        <v>#DIV/0!</v>
      </c>
      <c r="V71" s="57">
        <f t="shared" si="3"/>
        <v>0</v>
      </c>
      <c r="W71" s="57">
        <f t="shared" si="4"/>
        <v>0</v>
      </c>
      <c r="X71" s="57" t="e">
        <f t="shared" si="5"/>
        <v>#DIV/0!</v>
      </c>
      <c r="Y71" s="29"/>
    </row>
    <row r="72" spans="1:25" ht="54" customHeight="1">
      <c r="A72" s="8" t="s">
        <v>28</v>
      </c>
      <c r="B72" s="9" t="s">
        <v>122</v>
      </c>
      <c r="C72" s="19" t="s">
        <v>62</v>
      </c>
      <c r="D72" s="6"/>
      <c r="E72" s="6">
        <v>2368</v>
      </c>
      <c r="F72" s="6">
        <v>385.5</v>
      </c>
      <c r="G72" s="6"/>
      <c r="H72" s="6"/>
      <c r="I72" s="6">
        <v>2368</v>
      </c>
      <c r="J72" s="6">
        <v>385.5</v>
      </c>
      <c r="K72" s="6"/>
      <c r="L72" s="6"/>
      <c r="M72" s="49">
        <v>0</v>
      </c>
      <c r="N72" s="49">
        <v>0</v>
      </c>
      <c r="O72" s="49"/>
      <c r="P72" s="49"/>
      <c r="Q72" s="49">
        <v>0</v>
      </c>
      <c r="R72" s="49">
        <v>0</v>
      </c>
      <c r="S72" s="49"/>
      <c r="T72" s="6" t="s">
        <v>169</v>
      </c>
      <c r="U72" s="53" t="e">
        <f t="shared" si="2"/>
        <v>#DIV/0!</v>
      </c>
      <c r="V72" s="57">
        <f t="shared" si="3"/>
        <v>0</v>
      </c>
      <c r="W72" s="57">
        <f t="shared" si="4"/>
        <v>0</v>
      </c>
      <c r="X72" s="57" t="e">
        <f t="shared" si="5"/>
        <v>#DIV/0!</v>
      </c>
      <c r="Y72" s="29"/>
    </row>
    <row r="73" spans="1:25" ht="62.25" customHeight="1">
      <c r="A73" s="8" t="s">
        <v>124</v>
      </c>
      <c r="B73" s="9" t="s">
        <v>123</v>
      </c>
      <c r="C73" s="19" t="s">
        <v>62</v>
      </c>
      <c r="D73" s="6"/>
      <c r="E73" s="6">
        <v>2328.9</v>
      </c>
      <c r="F73" s="6"/>
      <c r="G73" s="6"/>
      <c r="H73" s="6"/>
      <c r="I73" s="6">
        <v>2328.9</v>
      </c>
      <c r="J73" s="6"/>
      <c r="K73" s="6"/>
      <c r="L73" s="6"/>
      <c r="M73" s="49">
        <v>0</v>
      </c>
      <c r="N73" s="49"/>
      <c r="O73" s="49"/>
      <c r="P73" s="49"/>
      <c r="Q73" s="49">
        <v>0</v>
      </c>
      <c r="R73" s="49"/>
      <c r="S73" s="49"/>
      <c r="T73" s="6" t="s">
        <v>169</v>
      </c>
      <c r="U73" s="53" t="e">
        <f t="shared" si="2"/>
        <v>#DIV/0!</v>
      </c>
      <c r="V73" s="57">
        <f t="shared" si="3"/>
        <v>0</v>
      </c>
      <c r="W73" s="57" t="e">
        <f t="shared" si="4"/>
        <v>#DIV/0!</v>
      </c>
      <c r="X73" s="57" t="e">
        <f t="shared" si="5"/>
        <v>#DIV/0!</v>
      </c>
      <c r="Y73" s="29"/>
    </row>
    <row r="74" spans="1:25" ht="45.2" customHeight="1">
      <c r="A74" s="13" t="s">
        <v>135</v>
      </c>
      <c r="B74" s="11" t="s">
        <v>77</v>
      </c>
      <c r="C74" s="12"/>
      <c r="D74" s="12">
        <f>SUM(D75:D77)</f>
        <v>0</v>
      </c>
      <c r="E74" s="12">
        <f t="shared" ref="E74:S74" si="30">SUM(E75:E77)</f>
        <v>0</v>
      </c>
      <c r="F74" s="12">
        <f t="shared" si="30"/>
        <v>0</v>
      </c>
      <c r="G74" s="12">
        <f t="shared" si="30"/>
        <v>10.4</v>
      </c>
      <c r="H74" s="12">
        <f>SUM(H75:H77)</f>
        <v>0</v>
      </c>
      <c r="I74" s="12">
        <f t="shared" ref="I74:K74" si="31">SUM(I75:I77)</f>
        <v>0</v>
      </c>
      <c r="J74" s="12">
        <f t="shared" si="31"/>
        <v>0</v>
      </c>
      <c r="K74" s="12">
        <f t="shared" si="31"/>
        <v>10.4</v>
      </c>
      <c r="L74" s="12">
        <f t="shared" si="30"/>
        <v>0</v>
      </c>
      <c r="M74" s="12">
        <f>SUM(M75:M77)</f>
        <v>0</v>
      </c>
      <c r="N74" s="12">
        <f t="shared" si="30"/>
        <v>0</v>
      </c>
      <c r="O74" s="12">
        <f t="shared" si="30"/>
        <v>0</v>
      </c>
      <c r="P74" s="12">
        <f t="shared" si="30"/>
        <v>0</v>
      </c>
      <c r="Q74" s="12">
        <f t="shared" si="30"/>
        <v>0</v>
      </c>
      <c r="R74" s="12">
        <f t="shared" si="30"/>
        <v>0</v>
      </c>
      <c r="S74" s="12">
        <f t="shared" si="30"/>
        <v>0</v>
      </c>
      <c r="T74" s="12"/>
      <c r="U74" s="53" t="e">
        <f t="shared" si="2"/>
        <v>#DIV/0!</v>
      </c>
      <c r="V74" s="57" t="e">
        <f t="shared" si="3"/>
        <v>#DIV/0!</v>
      </c>
      <c r="W74" s="57" t="e">
        <f t="shared" si="4"/>
        <v>#DIV/0!</v>
      </c>
      <c r="X74" s="57">
        <f t="shared" si="5"/>
        <v>0</v>
      </c>
      <c r="Y74" s="29"/>
    </row>
    <row r="75" spans="1:25" s="36" customFormat="1" ht="71.25" customHeight="1">
      <c r="A75" s="34" t="s">
        <v>136</v>
      </c>
      <c r="B75" s="35" t="s">
        <v>125</v>
      </c>
      <c r="C75" s="19" t="s">
        <v>62</v>
      </c>
      <c r="D75" s="49"/>
      <c r="E75" s="49"/>
      <c r="F75" s="49">
        <v>0</v>
      </c>
      <c r="G75" s="49"/>
      <c r="H75" s="49"/>
      <c r="I75" s="49"/>
      <c r="J75" s="49">
        <v>0</v>
      </c>
      <c r="K75" s="49"/>
      <c r="L75" s="49"/>
      <c r="M75" s="49"/>
      <c r="N75" s="49">
        <v>0</v>
      </c>
      <c r="O75" s="49"/>
      <c r="P75" s="49"/>
      <c r="Q75" s="49"/>
      <c r="R75" s="49">
        <v>0</v>
      </c>
      <c r="S75" s="49"/>
      <c r="T75" s="6"/>
      <c r="U75" s="53" t="e">
        <f t="shared" ref="U75:U104" si="32">L75/D75*100</f>
        <v>#DIV/0!</v>
      </c>
      <c r="V75" s="57" t="e">
        <f t="shared" ref="V75:V104" si="33">M75/E75*100</f>
        <v>#DIV/0!</v>
      </c>
      <c r="W75" s="57" t="e">
        <f t="shared" ref="W75:W104" si="34">N75/F75*100</f>
        <v>#DIV/0!</v>
      </c>
      <c r="X75" s="57" t="e">
        <f t="shared" ref="X75:X104" si="35">O75/G75*100</f>
        <v>#DIV/0!</v>
      </c>
      <c r="Y75" s="29"/>
    </row>
    <row r="76" spans="1:25" ht="39.75" customHeight="1">
      <c r="A76" s="34" t="s">
        <v>137</v>
      </c>
      <c r="B76" s="9" t="s">
        <v>126</v>
      </c>
      <c r="C76" s="19" t="s">
        <v>62</v>
      </c>
      <c r="D76" s="6"/>
      <c r="E76" s="6"/>
      <c r="F76" s="6">
        <v>0</v>
      </c>
      <c r="G76" s="6"/>
      <c r="H76" s="6"/>
      <c r="I76" s="6"/>
      <c r="J76" s="6">
        <v>0</v>
      </c>
      <c r="K76" s="6"/>
      <c r="L76" s="6"/>
      <c r="M76" s="49"/>
      <c r="N76" s="49">
        <v>0</v>
      </c>
      <c r="O76" s="49"/>
      <c r="P76" s="49"/>
      <c r="Q76" s="49"/>
      <c r="R76" s="49">
        <v>0</v>
      </c>
      <c r="S76" s="49"/>
      <c r="T76" s="6"/>
      <c r="U76" s="53" t="e">
        <f t="shared" si="32"/>
        <v>#DIV/0!</v>
      </c>
      <c r="V76" s="57" t="e">
        <f t="shared" si="33"/>
        <v>#DIV/0!</v>
      </c>
      <c r="W76" s="57" t="e">
        <f t="shared" si="34"/>
        <v>#DIV/0!</v>
      </c>
      <c r="X76" s="57" t="e">
        <f t="shared" si="35"/>
        <v>#DIV/0!</v>
      </c>
      <c r="Y76" s="29"/>
    </row>
    <row r="77" spans="1:25" ht="39.75" customHeight="1">
      <c r="A77" s="34" t="s">
        <v>138</v>
      </c>
      <c r="B77" s="9" t="s">
        <v>70</v>
      </c>
      <c r="C77" s="19" t="s">
        <v>62</v>
      </c>
      <c r="D77" s="6"/>
      <c r="E77" s="6"/>
      <c r="F77" s="6"/>
      <c r="G77" s="6">
        <v>10.4</v>
      </c>
      <c r="H77" s="6"/>
      <c r="I77" s="6"/>
      <c r="J77" s="6"/>
      <c r="K77" s="6">
        <v>10.4</v>
      </c>
      <c r="L77" s="6"/>
      <c r="M77" s="49"/>
      <c r="N77" s="49"/>
      <c r="O77" s="49">
        <v>0</v>
      </c>
      <c r="P77" s="49"/>
      <c r="Q77" s="49"/>
      <c r="R77" s="49"/>
      <c r="S77" s="49">
        <f>O77</f>
        <v>0</v>
      </c>
      <c r="T77" s="6" t="s">
        <v>169</v>
      </c>
      <c r="U77" s="53" t="e">
        <f t="shared" si="32"/>
        <v>#DIV/0!</v>
      </c>
      <c r="V77" s="57" t="e">
        <f t="shared" si="33"/>
        <v>#DIV/0!</v>
      </c>
      <c r="W77" s="57" t="e">
        <f t="shared" si="34"/>
        <v>#DIV/0!</v>
      </c>
      <c r="X77" s="57">
        <f t="shared" si="35"/>
        <v>0</v>
      </c>
      <c r="Y77" s="29"/>
    </row>
    <row r="78" spans="1:25" ht="21" customHeight="1">
      <c r="A78" s="38"/>
      <c r="B78" s="14" t="s">
        <v>32</v>
      </c>
      <c r="C78" s="39"/>
      <c r="D78" s="39">
        <f>D70+D71+D73+D74</f>
        <v>0</v>
      </c>
      <c r="E78" s="39">
        <f t="shared" ref="E78:S78" si="36">E70+E71+E73+E74</f>
        <v>4696.8999999999996</v>
      </c>
      <c r="F78" s="39">
        <f t="shared" si="36"/>
        <v>4682.3999999999996</v>
      </c>
      <c r="G78" s="39">
        <f t="shared" si="36"/>
        <v>10.4</v>
      </c>
      <c r="H78" s="39">
        <f>H70+H71+H73+H74</f>
        <v>0</v>
      </c>
      <c r="I78" s="39">
        <f t="shared" ref="I78:K78" si="37">I70+I71+I73+I74</f>
        <v>4696.8999999999996</v>
      </c>
      <c r="J78" s="39">
        <f t="shared" si="37"/>
        <v>4682.3999999999996</v>
      </c>
      <c r="K78" s="39">
        <f t="shared" si="37"/>
        <v>10.4</v>
      </c>
      <c r="L78" s="39">
        <f t="shared" si="36"/>
        <v>0</v>
      </c>
      <c r="M78" s="39">
        <f t="shared" si="36"/>
        <v>0</v>
      </c>
      <c r="N78" s="39">
        <f t="shared" si="36"/>
        <v>1000.9</v>
      </c>
      <c r="O78" s="39">
        <f t="shared" si="36"/>
        <v>0</v>
      </c>
      <c r="P78" s="39">
        <f t="shared" si="36"/>
        <v>0</v>
      </c>
      <c r="Q78" s="39">
        <f t="shared" si="36"/>
        <v>0</v>
      </c>
      <c r="R78" s="39">
        <f t="shared" si="36"/>
        <v>733.3</v>
      </c>
      <c r="S78" s="39">
        <f t="shared" si="36"/>
        <v>0</v>
      </c>
      <c r="T78" s="39"/>
      <c r="U78" s="53" t="e">
        <f t="shared" si="32"/>
        <v>#DIV/0!</v>
      </c>
      <c r="V78" s="57">
        <f t="shared" si="33"/>
        <v>0</v>
      </c>
      <c r="W78" s="57">
        <f t="shared" si="34"/>
        <v>21.375790193063388</v>
      </c>
      <c r="X78" s="57">
        <f t="shared" si="35"/>
        <v>0</v>
      </c>
      <c r="Y78" s="29"/>
    </row>
    <row r="79" spans="1:25" s="27" customFormat="1" ht="21" customHeight="1">
      <c r="A79" s="34"/>
      <c r="B79" s="25" t="s">
        <v>36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53" t="e">
        <f t="shared" si="32"/>
        <v>#DIV/0!</v>
      </c>
      <c r="V79" s="57" t="e">
        <f t="shared" si="33"/>
        <v>#DIV/0!</v>
      </c>
      <c r="W79" s="57" t="e">
        <f t="shared" si="34"/>
        <v>#DIV/0!</v>
      </c>
      <c r="X79" s="57" t="e">
        <f t="shared" si="35"/>
        <v>#DIV/0!</v>
      </c>
      <c r="Y79" s="29"/>
    </row>
    <row r="80" spans="1:25" ht="31.5" customHeight="1">
      <c r="A80" s="8" t="s">
        <v>29</v>
      </c>
      <c r="B80" s="9" t="s">
        <v>17</v>
      </c>
      <c r="C80" s="19" t="s">
        <v>62</v>
      </c>
      <c r="D80" s="6"/>
      <c r="E80" s="6"/>
      <c r="F80" s="6">
        <v>9470.2000000000007</v>
      </c>
      <c r="G80" s="6"/>
      <c r="H80" s="6"/>
      <c r="I80" s="6"/>
      <c r="J80" s="6">
        <v>9470.2000000000007</v>
      </c>
      <c r="K80" s="6"/>
      <c r="L80" s="6"/>
      <c r="M80" s="49"/>
      <c r="N80" s="49">
        <v>2377.8000000000002</v>
      </c>
      <c r="O80" s="49"/>
      <c r="P80" s="49"/>
      <c r="Q80" s="49"/>
      <c r="R80" s="49">
        <f>N80</f>
        <v>2377.8000000000002</v>
      </c>
      <c r="S80" s="49"/>
      <c r="T80" s="6" t="s">
        <v>169</v>
      </c>
      <c r="U80" s="53" t="e">
        <f t="shared" si="32"/>
        <v>#DIV/0!</v>
      </c>
      <c r="V80" s="57" t="e">
        <f t="shared" si="33"/>
        <v>#DIV/0!</v>
      </c>
      <c r="W80" s="57">
        <f t="shared" si="34"/>
        <v>25.108234250596606</v>
      </c>
      <c r="X80" s="57" t="e">
        <f t="shared" si="35"/>
        <v>#DIV/0!</v>
      </c>
      <c r="Y80" s="29"/>
    </row>
    <row r="81" spans="1:25" ht="46.5" customHeight="1">
      <c r="A81" s="8" t="s">
        <v>30</v>
      </c>
      <c r="B81" s="9" t="s">
        <v>112</v>
      </c>
      <c r="C81" s="19" t="s">
        <v>62</v>
      </c>
      <c r="D81" s="6"/>
      <c r="E81" s="6"/>
      <c r="F81" s="6">
        <v>30805</v>
      </c>
      <c r="G81" s="6"/>
      <c r="H81" s="6"/>
      <c r="I81" s="6"/>
      <c r="J81" s="6">
        <v>30805</v>
      </c>
      <c r="K81" s="6"/>
      <c r="L81" s="6"/>
      <c r="M81" s="49"/>
      <c r="N81" s="49">
        <v>7000.4</v>
      </c>
      <c r="O81" s="49"/>
      <c r="P81" s="49"/>
      <c r="Q81" s="49"/>
      <c r="R81" s="50">
        <v>6770.6</v>
      </c>
      <c r="S81" s="49"/>
      <c r="T81" s="6" t="s">
        <v>169</v>
      </c>
      <c r="U81" s="53" t="e">
        <f t="shared" si="32"/>
        <v>#DIV/0!</v>
      </c>
      <c r="V81" s="57" t="e">
        <f t="shared" si="33"/>
        <v>#DIV/0!</v>
      </c>
      <c r="W81" s="57">
        <f t="shared" si="34"/>
        <v>22.724882324298001</v>
      </c>
      <c r="X81" s="57" t="e">
        <f t="shared" si="35"/>
        <v>#DIV/0!</v>
      </c>
      <c r="Y81" s="29"/>
    </row>
    <row r="82" spans="1:25" ht="67.5" customHeight="1">
      <c r="A82" s="8" t="s">
        <v>139</v>
      </c>
      <c r="B82" s="9" t="s">
        <v>51</v>
      </c>
      <c r="C82" s="19" t="s">
        <v>62</v>
      </c>
      <c r="D82" s="6"/>
      <c r="E82" s="6">
        <v>9269</v>
      </c>
      <c r="F82" s="6"/>
      <c r="G82" s="6"/>
      <c r="H82" s="6"/>
      <c r="I82" s="6">
        <v>9269</v>
      </c>
      <c r="J82" s="6"/>
      <c r="K82" s="6"/>
      <c r="L82" s="6"/>
      <c r="M82" s="49">
        <v>2749.5</v>
      </c>
      <c r="N82" s="49"/>
      <c r="O82" s="49"/>
      <c r="P82" s="49"/>
      <c r="Q82" s="49">
        <f>M82</f>
        <v>2749.5</v>
      </c>
      <c r="R82" s="49"/>
      <c r="S82" s="49"/>
      <c r="T82" s="6" t="s">
        <v>169</v>
      </c>
      <c r="U82" s="53" t="e">
        <f t="shared" si="32"/>
        <v>#DIV/0!</v>
      </c>
      <c r="V82" s="57">
        <f t="shared" si="33"/>
        <v>29.663394109396911</v>
      </c>
      <c r="W82" s="57" t="e">
        <f t="shared" si="34"/>
        <v>#DIV/0!</v>
      </c>
      <c r="X82" s="57" t="e">
        <f t="shared" si="35"/>
        <v>#DIV/0!</v>
      </c>
      <c r="Y82" s="40"/>
    </row>
    <row r="83" spans="1:25" ht="40.5" customHeight="1">
      <c r="A83" s="13" t="s">
        <v>31</v>
      </c>
      <c r="B83" s="11" t="s">
        <v>77</v>
      </c>
      <c r="C83" s="12"/>
      <c r="D83" s="12">
        <f t="shared" ref="D83:S83" si="38">SUM(D84:D85)</f>
        <v>0</v>
      </c>
      <c r="E83" s="12">
        <f t="shared" si="38"/>
        <v>0</v>
      </c>
      <c r="F83" s="12">
        <f t="shared" si="38"/>
        <v>468.7</v>
      </c>
      <c r="G83" s="12">
        <f t="shared" si="38"/>
        <v>0.8</v>
      </c>
      <c r="H83" s="12">
        <f t="shared" ref="H83:K83" si="39">SUM(H84:H85)</f>
        <v>0</v>
      </c>
      <c r="I83" s="12">
        <f t="shared" si="39"/>
        <v>0</v>
      </c>
      <c r="J83" s="12">
        <f t="shared" si="39"/>
        <v>468.7</v>
      </c>
      <c r="K83" s="12">
        <f t="shared" si="39"/>
        <v>0.8</v>
      </c>
      <c r="L83" s="12">
        <f t="shared" si="38"/>
        <v>0</v>
      </c>
      <c r="M83" s="12">
        <f t="shared" si="38"/>
        <v>0</v>
      </c>
      <c r="N83" s="12">
        <f t="shared" si="38"/>
        <v>78.2</v>
      </c>
      <c r="O83" s="12">
        <f t="shared" si="38"/>
        <v>0</v>
      </c>
      <c r="P83" s="12">
        <f t="shared" si="38"/>
        <v>0</v>
      </c>
      <c r="Q83" s="12">
        <f t="shared" si="38"/>
        <v>0</v>
      </c>
      <c r="R83" s="12">
        <f t="shared" si="38"/>
        <v>63.3</v>
      </c>
      <c r="S83" s="12">
        <f t="shared" si="38"/>
        <v>0</v>
      </c>
      <c r="T83" s="12"/>
      <c r="U83" s="53" t="e">
        <f t="shared" si="32"/>
        <v>#DIV/0!</v>
      </c>
      <c r="V83" s="57" t="e">
        <f t="shared" si="33"/>
        <v>#DIV/0!</v>
      </c>
      <c r="W83" s="57">
        <f t="shared" si="34"/>
        <v>16.684446340943033</v>
      </c>
      <c r="X83" s="57">
        <f t="shared" si="35"/>
        <v>0</v>
      </c>
      <c r="Y83" s="29"/>
    </row>
    <row r="84" spans="1:25" ht="45.75" customHeight="1">
      <c r="A84" s="8" t="s">
        <v>140</v>
      </c>
      <c r="B84" s="9" t="s">
        <v>55</v>
      </c>
      <c r="C84" s="19" t="s">
        <v>62</v>
      </c>
      <c r="D84" s="6"/>
      <c r="E84" s="6"/>
      <c r="F84" s="6">
        <v>468.7</v>
      </c>
      <c r="G84" s="6"/>
      <c r="H84" s="6"/>
      <c r="I84" s="6"/>
      <c r="J84" s="6">
        <v>468.7</v>
      </c>
      <c r="K84" s="6"/>
      <c r="L84" s="6"/>
      <c r="M84" s="49"/>
      <c r="N84" s="49">
        <v>78.2</v>
      </c>
      <c r="O84" s="49"/>
      <c r="P84" s="49"/>
      <c r="Q84" s="49"/>
      <c r="R84" s="49">
        <v>63.3</v>
      </c>
      <c r="S84" s="6"/>
      <c r="T84" s="6" t="s">
        <v>169</v>
      </c>
      <c r="U84" s="53" t="e">
        <f t="shared" si="32"/>
        <v>#DIV/0!</v>
      </c>
      <c r="V84" s="57" t="e">
        <f t="shared" si="33"/>
        <v>#DIV/0!</v>
      </c>
      <c r="W84" s="57">
        <f t="shared" si="34"/>
        <v>16.684446340943033</v>
      </c>
      <c r="X84" s="57" t="e">
        <f t="shared" si="35"/>
        <v>#DIV/0!</v>
      </c>
      <c r="Y84" s="29"/>
    </row>
    <row r="85" spans="1:25" ht="45.75" customHeight="1">
      <c r="A85" s="8" t="s">
        <v>141</v>
      </c>
      <c r="B85" s="9" t="s">
        <v>65</v>
      </c>
      <c r="C85" s="19" t="s">
        <v>62</v>
      </c>
      <c r="D85" s="6"/>
      <c r="E85" s="6"/>
      <c r="F85" s="6"/>
      <c r="G85" s="6">
        <v>0.8</v>
      </c>
      <c r="H85" s="6"/>
      <c r="I85" s="6"/>
      <c r="J85" s="6"/>
      <c r="K85" s="6">
        <v>0.8</v>
      </c>
      <c r="L85" s="6"/>
      <c r="M85" s="49"/>
      <c r="N85" s="49"/>
      <c r="O85" s="49">
        <v>0</v>
      </c>
      <c r="P85" s="49"/>
      <c r="Q85" s="49"/>
      <c r="R85" s="49"/>
      <c r="S85" s="6">
        <f>O85</f>
        <v>0</v>
      </c>
      <c r="T85" s="6" t="s">
        <v>169</v>
      </c>
      <c r="U85" s="53" t="e">
        <f t="shared" si="32"/>
        <v>#DIV/0!</v>
      </c>
      <c r="V85" s="57" t="e">
        <f t="shared" si="33"/>
        <v>#DIV/0!</v>
      </c>
      <c r="W85" s="57" t="e">
        <f t="shared" si="34"/>
        <v>#DIV/0!</v>
      </c>
      <c r="X85" s="57">
        <f t="shared" si="35"/>
        <v>0</v>
      </c>
      <c r="Y85" s="29"/>
    </row>
    <row r="86" spans="1:25" ht="21" customHeight="1">
      <c r="A86" s="38"/>
      <c r="B86" s="14" t="s">
        <v>32</v>
      </c>
      <c r="C86" s="39"/>
      <c r="D86" s="39">
        <f>D80+D81+D82+D83</f>
        <v>0</v>
      </c>
      <c r="E86" s="39">
        <f t="shared" ref="E86:S86" si="40">E80+E81+E82+E83</f>
        <v>9269</v>
      </c>
      <c r="F86" s="39">
        <f t="shared" si="40"/>
        <v>40743.899999999994</v>
      </c>
      <c r="G86" s="39">
        <f t="shared" si="40"/>
        <v>0.8</v>
      </c>
      <c r="H86" s="39">
        <f>H80+H81+H82+H83</f>
        <v>0</v>
      </c>
      <c r="I86" s="39">
        <f t="shared" ref="I86:K86" si="41">I80+I81+I82+I83</f>
        <v>9269</v>
      </c>
      <c r="J86" s="39">
        <f t="shared" si="41"/>
        <v>40743.899999999994</v>
      </c>
      <c r="K86" s="39">
        <f t="shared" si="41"/>
        <v>0.8</v>
      </c>
      <c r="L86" s="39">
        <f t="shared" si="40"/>
        <v>0</v>
      </c>
      <c r="M86" s="39">
        <f t="shared" si="40"/>
        <v>2749.5</v>
      </c>
      <c r="N86" s="39">
        <f t="shared" si="40"/>
        <v>9456.4000000000015</v>
      </c>
      <c r="O86" s="39">
        <f t="shared" si="40"/>
        <v>0</v>
      </c>
      <c r="P86" s="39">
        <f t="shared" si="40"/>
        <v>0</v>
      </c>
      <c r="Q86" s="39">
        <f t="shared" si="40"/>
        <v>2749.5</v>
      </c>
      <c r="R86" s="39">
        <f t="shared" si="40"/>
        <v>9211.7000000000007</v>
      </c>
      <c r="S86" s="39">
        <f t="shared" si="40"/>
        <v>0</v>
      </c>
      <c r="T86" s="39"/>
      <c r="U86" s="53" t="e">
        <f t="shared" si="32"/>
        <v>#DIV/0!</v>
      </c>
      <c r="V86" s="57">
        <f t="shared" si="33"/>
        <v>29.663394109396911</v>
      </c>
      <c r="W86" s="57">
        <f t="shared" si="34"/>
        <v>23.209363855693745</v>
      </c>
      <c r="X86" s="57">
        <f t="shared" si="35"/>
        <v>0</v>
      </c>
      <c r="Y86" s="29"/>
    </row>
    <row r="87" spans="1:25" s="27" customFormat="1" ht="75">
      <c r="A87" s="34"/>
      <c r="B87" s="22" t="s">
        <v>127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49"/>
      <c r="U87" s="53" t="e">
        <f t="shared" si="32"/>
        <v>#DIV/0!</v>
      </c>
      <c r="V87" s="57" t="e">
        <f t="shared" si="33"/>
        <v>#DIV/0!</v>
      </c>
      <c r="W87" s="57" t="e">
        <f t="shared" si="34"/>
        <v>#DIV/0!</v>
      </c>
      <c r="X87" s="57" t="e">
        <f t="shared" si="35"/>
        <v>#DIV/0!</v>
      </c>
      <c r="Y87" s="29"/>
    </row>
    <row r="88" spans="1:25" s="27" customFormat="1" ht="42.75" customHeight="1">
      <c r="A88" s="13" t="s">
        <v>128</v>
      </c>
      <c r="B88" s="11" t="s">
        <v>129</v>
      </c>
      <c r="C88" s="12"/>
      <c r="D88" s="12">
        <f>D89</f>
        <v>0</v>
      </c>
      <c r="E88" s="12">
        <f t="shared" ref="E88:S88" si="42">E89</f>
        <v>0</v>
      </c>
      <c r="F88" s="12">
        <f t="shared" si="42"/>
        <v>0</v>
      </c>
      <c r="G88" s="12">
        <f t="shared" si="42"/>
        <v>0</v>
      </c>
      <c r="H88" s="12">
        <f>H89</f>
        <v>0</v>
      </c>
      <c r="I88" s="12">
        <f t="shared" si="42"/>
        <v>0</v>
      </c>
      <c r="J88" s="12">
        <f t="shared" si="42"/>
        <v>0</v>
      </c>
      <c r="K88" s="12">
        <f t="shared" si="42"/>
        <v>0</v>
      </c>
      <c r="L88" s="12">
        <f t="shared" si="42"/>
        <v>0</v>
      </c>
      <c r="M88" s="12">
        <f t="shared" si="42"/>
        <v>0</v>
      </c>
      <c r="N88" s="12">
        <f t="shared" si="42"/>
        <v>0</v>
      </c>
      <c r="O88" s="12">
        <f t="shared" si="42"/>
        <v>0</v>
      </c>
      <c r="P88" s="12">
        <f t="shared" si="42"/>
        <v>0</v>
      </c>
      <c r="Q88" s="12">
        <f t="shared" si="42"/>
        <v>0</v>
      </c>
      <c r="R88" s="12">
        <f t="shared" si="42"/>
        <v>0</v>
      </c>
      <c r="S88" s="12">
        <f t="shared" si="42"/>
        <v>0</v>
      </c>
      <c r="T88" s="12"/>
      <c r="U88" s="53" t="e">
        <f t="shared" si="32"/>
        <v>#DIV/0!</v>
      </c>
      <c r="V88" s="57" t="e">
        <f t="shared" si="33"/>
        <v>#DIV/0!</v>
      </c>
      <c r="W88" s="57" t="e">
        <f t="shared" si="34"/>
        <v>#DIV/0!</v>
      </c>
      <c r="X88" s="57" t="e">
        <f t="shared" si="35"/>
        <v>#DIV/0!</v>
      </c>
      <c r="Y88" s="29"/>
    </row>
    <row r="89" spans="1:25" s="27" customFormat="1" ht="47.25" customHeight="1">
      <c r="A89" s="34" t="s">
        <v>142</v>
      </c>
      <c r="B89" s="37" t="s">
        <v>130</v>
      </c>
      <c r="C89" s="19" t="s">
        <v>62</v>
      </c>
      <c r="D89" s="49"/>
      <c r="E89" s="49"/>
      <c r="F89" s="49">
        <v>0</v>
      </c>
      <c r="G89" s="49"/>
      <c r="H89" s="49"/>
      <c r="I89" s="49"/>
      <c r="J89" s="49">
        <v>0</v>
      </c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53" t="e">
        <f t="shared" si="32"/>
        <v>#DIV/0!</v>
      </c>
      <c r="V89" s="57" t="e">
        <f t="shared" si="33"/>
        <v>#DIV/0!</v>
      </c>
      <c r="W89" s="57" t="e">
        <f t="shared" si="34"/>
        <v>#DIV/0!</v>
      </c>
      <c r="X89" s="57" t="e">
        <f t="shared" si="35"/>
        <v>#DIV/0!</v>
      </c>
      <c r="Y89" s="29"/>
    </row>
    <row r="90" spans="1:25" s="27" customFormat="1" ht="21" customHeight="1">
      <c r="A90" s="38"/>
      <c r="B90" s="14" t="s">
        <v>32</v>
      </c>
      <c r="C90" s="39"/>
      <c r="D90" s="39">
        <f>D88</f>
        <v>0</v>
      </c>
      <c r="E90" s="39">
        <f t="shared" ref="E90:S90" si="43">E88</f>
        <v>0</v>
      </c>
      <c r="F90" s="39">
        <f t="shared" si="43"/>
        <v>0</v>
      </c>
      <c r="G90" s="39">
        <f t="shared" si="43"/>
        <v>0</v>
      </c>
      <c r="H90" s="39">
        <f>H88</f>
        <v>0</v>
      </c>
      <c r="I90" s="39">
        <f t="shared" ref="I90:K90" si="44">I88</f>
        <v>0</v>
      </c>
      <c r="J90" s="39">
        <f t="shared" si="44"/>
        <v>0</v>
      </c>
      <c r="K90" s="39">
        <f t="shared" si="44"/>
        <v>0</v>
      </c>
      <c r="L90" s="39">
        <f t="shared" si="43"/>
        <v>0</v>
      </c>
      <c r="M90" s="39">
        <f t="shared" si="43"/>
        <v>0</v>
      </c>
      <c r="N90" s="39">
        <f t="shared" si="43"/>
        <v>0</v>
      </c>
      <c r="O90" s="39">
        <f t="shared" si="43"/>
        <v>0</v>
      </c>
      <c r="P90" s="39">
        <f t="shared" si="43"/>
        <v>0</v>
      </c>
      <c r="Q90" s="39">
        <f t="shared" si="43"/>
        <v>0</v>
      </c>
      <c r="R90" s="39">
        <f t="shared" si="43"/>
        <v>0</v>
      </c>
      <c r="S90" s="39">
        <f t="shared" si="43"/>
        <v>0</v>
      </c>
      <c r="T90" s="39"/>
      <c r="U90" s="53" t="e">
        <f t="shared" si="32"/>
        <v>#DIV/0!</v>
      </c>
      <c r="V90" s="57" t="e">
        <f t="shared" si="33"/>
        <v>#DIV/0!</v>
      </c>
      <c r="W90" s="57" t="e">
        <f t="shared" si="34"/>
        <v>#DIV/0!</v>
      </c>
      <c r="X90" s="57" t="e">
        <f t="shared" si="35"/>
        <v>#DIV/0!</v>
      </c>
      <c r="Y90" s="29"/>
    </row>
    <row r="91" spans="1:25" s="27" customFormat="1" ht="15">
      <c r="A91" s="34"/>
      <c r="B91" s="26" t="s">
        <v>66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53" t="e">
        <f t="shared" si="32"/>
        <v>#DIV/0!</v>
      </c>
      <c r="V91" s="57" t="e">
        <f t="shared" si="33"/>
        <v>#DIV/0!</v>
      </c>
      <c r="W91" s="57" t="e">
        <f t="shared" si="34"/>
        <v>#DIV/0!</v>
      </c>
      <c r="X91" s="57" t="e">
        <f t="shared" si="35"/>
        <v>#DIV/0!</v>
      </c>
      <c r="Y91" s="29"/>
    </row>
    <row r="92" spans="1:25" s="27" customFormat="1" ht="27.2" customHeight="1">
      <c r="A92" s="13" t="s">
        <v>67</v>
      </c>
      <c r="B92" s="11" t="s">
        <v>68</v>
      </c>
      <c r="C92" s="12"/>
      <c r="D92" s="12">
        <f>SUM(D93:D95)</f>
        <v>0</v>
      </c>
      <c r="E92" s="12">
        <f t="shared" ref="E92:S92" si="45">SUM(E93:E95)</f>
        <v>0</v>
      </c>
      <c r="F92" s="12">
        <f t="shared" si="45"/>
        <v>0</v>
      </c>
      <c r="G92" s="12">
        <f t="shared" si="45"/>
        <v>0</v>
      </c>
      <c r="H92" s="12">
        <f>SUM(H93:H95)</f>
        <v>0</v>
      </c>
      <c r="I92" s="12">
        <f t="shared" ref="I92:K92" si="46">SUM(I93:I95)</f>
        <v>0</v>
      </c>
      <c r="J92" s="12">
        <f t="shared" si="46"/>
        <v>0</v>
      </c>
      <c r="K92" s="12">
        <f t="shared" si="46"/>
        <v>0</v>
      </c>
      <c r="L92" s="12">
        <f t="shared" si="45"/>
        <v>0</v>
      </c>
      <c r="M92" s="12">
        <f t="shared" si="45"/>
        <v>0</v>
      </c>
      <c r="N92" s="12">
        <f t="shared" si="45"/>
        <v>0</v>
      </c>
      <c r="O92" s="12">
        <f t="shared" si="45"/>
        <v>0</v>
      </c>
      <c r="P92" s="12">
        <f t="shared" si="45"/>
        <v>0</v>
      </c>
      <c r="Q92" s="12">
        <f t="shared" si="45"/>
        <v>0</v>
      </c>
      <c r="R92" s="12">
        <f t="shared" si="45"/>
        <v>0</v>
      </c>
      <c r="S92" s="12">
        <f t="shared" si="45"/>
        <v>0</v>
      </c>
      <c r="T92" s="12"/>
      <c r="U92" s="53" t="e">
        <f t="shared" si="32"/>
        <v>#DIV/0!</v>
      </c>
      <c r="V92" s="57" t="e">
        <f t="shared" si="33"/>
        <v>#DIV/0!</v>
      </c>
      <c r="W92" s="57" t="e">
        <f t="shared" si="34"/>
        <v>#DIV/0!</v>
      </c>
      <c r="X92" s="57" t="e">
        <f t="shared" si="35"/>
        <v>#DIV/0!</v>
      </c>
      <c r="Y92" s="29"/>
    </row>
    <row r="93" spans="1:25" s="27" customFormat="1" ht="126.75" customHeight="1">
      <c r="A93" s="34" t="s">
        <v>69</v>
      </c>
      <c r="B93" s="35" t="s">
        <v>80</v>
      </c>
      <c r="C93" s="19" t="s">
        <v>62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6"/>
      <c r="U93" s="53" t="e">
        <f t="shared" si="32"/>
        <v>#DIV/0!</v>
      </c>
      <c r="V93" s="57" t="e">
        <f t="shared" si="33"/>
        <v>#DIV/0!</v>
      </c>
      <c r="W93" s="57" t="e">
        <f t="shared" si="34"/>
        <v>#DIV/0!</v>
      </c>
      <c r="X93" s="57" t="e">
        <f t="shared" si="35"/>
        <v>#DIV/0!</v>
      </c>
      <c r="Y93" s="29"/>
    </row>
    <row r="94" spans="1:25" s="27" customFormat="1" ht="147.75" customHeight="1">
      <c r="A94" s="34" t="s">
        <v>71</v>
      </c>
      <c r="B94" s="35" t="s">
        <v>81</v>
      </c>
      <c r="C94" s="19" t="s">
        <v>62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6"/>
      <c r="U94" s="53" t="e">
        <f t="shared" si="32"/>
        <v>#DIV/0!</v>
      </c>
      <c r="V94" s="57" t="e">
        <f t="shared" si="33"/>
        <v>#DIV/0!</v>
      </c>
      <c r="W94" s="57" t="e">
        <f t="shared" si="34"/>
        <v>#DIV/0!</v>
      </c>
      <c r="X94" s="57" t="e">
        <f t="shared" si="35"/>
        <v>#DIV/0!</v>
      </c>
      <c r="Y94" s="29"/>
    </row>
    <row r="95" spans="1:25" s="27" customFormat="1" ht="147.75" customHeight="1">
      <c r="A95" s="34" t="s">
        <v>113</v>
      </c>
      <c r="B95" s="35" t="s">
        <v>81</v>
      </c>
      <c r="C95" s="19" t="s">
        <v>62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6"/>
      <c r="U95" s="53" t="e">
        <f t="shared" si="32"/>
        <v>#DIV/0!</v>
      </c>
      <c r="V95" s="57" t="e">
        <f t="shared" si="33"/>
        <v>#DIV/0!</v>
      </c>
      <c r="W95" s="57" t="e">
        <f t="shared" si="34"/>
        <v>#DIV/0!</v>
      </c>
      <c r="X95" s="57" t="e">
        <f t="shared" si="35"/>
        <v>#DIV/0!</v>
      </c>
      <c r="Y95" s="29"/>
    </row>
    <row r="96" spans="1:25" s="27" customFormat="1" ht="32.25" customHeight="1">
      <c r="A96" s="13" t="s">
        <v>83</v>
      </c>
      <c r="B96" s="11" t="s">
        <v>131</v>
      </c>
      <c r="C96" s="21"/>
      <c r="D96" s="12">
        <f>D97+D98</f>
        <v>0</v>
      </c>
      <c r="E96" s="12">
        <f t="shared" ref="E96:S96" si="47">E97+E98</f>
        <v>0</v>
      </c>
      <c r="F96" s="12">
        <f t="shared" si="47"/>
        <v>0</v>
      </c>
      <c r="G96" s="12">
        <f t="shared" si="47"/>
        <v>0</v>
      </c>
      <c r="H96" s="12">
        <f>H97+H98</f>
        <v>0</v>
      </c>
      <c r="I96" s="12">
        <f t="shared" ref="I96:K96" si="48">I97+I98</f>
        <v>0</v>
      </c>
      <c r="J96" s="12">
        <f t="shared" si="48"/>
        <v>0</v>
      </c>
      <c r="K96" s="12">
        <f t="shared" si="48"/>
        <v>0</v>
      </c>
      <c r="L96" s="12">
        <f t="shared" si="47"/>
        <v>0</v>
      </c>
      <c r="M96" s="12">
        <f t="shared" si="47"/>
        <v>0</v>
      </c>
      <c r="N96" s="12">
        <f t="shared" si="47"/>
        <v>0</v>
      </c>
      <c r="O96" s="12">
        <f t="shared" si="47"/>
        <v>0</v>
      </c>
      <c r="P96" s="12">
        <f t="shared" si="47"/>
        <v>0</v>
      </c>
      <c r="Q96" s="12">
        <f t="shared" si="47"/>
        <v>0</v>
      </c>
      <c r="R96" s="12">
        <f t="shared" si="47"/>
        <v>0</v>
      </c>
      <c r="S96" s="12">
        <f t="shared" si="47"/>
        <v>0</v>
      </c>
      <c r="T96" s="12"/>
      <c r="U96" s="53" t="e">
        <f t="shared" si="32"/>
        <v>#DIV/0!</v>
      </c>
      <c r="V96" s="57" t="e">
        <f t="shared" si="33"/>
        <v>#DIV/0!</v>
      </c>
      <c r="W96" s="57" t="e">
        <f t="shared" si="34"/>
        <v>#DIV/0!</v>
      </c>
      <c r="X96" s="57" t="e">
        <f t="shared" si="35"/>
        <v>#DIV/0!</v>
      </c>
      <c r="Y96" s="29"/>
    </row>
    <row r="97" spans="1:25" s="27" customFormat="1" ht="128.25" customHeight="1">
      <c r="A97" s="34" t="s">
        <v>84</v>
      </c>
      <c r="B97" s="35" t="s">
        <v>132</v>
      </c>
      <c r="C97" s="19" t="s">
        <v>62</v>
      </c>
      <c r="D97" s="49">
        <v>0</v>
      </c>
      <c r="E97" s="49">
        <v>0</v>
      </c>
      <c r="F97" s="49">
        <v>0</v>
      </c>
      <c r="G97" s="49"/>
      <c r="H97" s="49">
        <v>0</v>
      </c>
      <c r="I97" s="49">
        <v>0</v>
      </c>
      <c r="J97" s="49">
        <v>0</v>
      </c>
      <c r="K97" s="49"/>
      <c r="L97" s="49">
        <v>0</v>
      </c>
      <c r="M97" s="49">
        <v>0</v>
      </c>
      <c r="N97" s="49">
        <v>0</v>
      </c>
      <c r="O97" s="49"/>
      <c r="P97" s="49">
        <v>0</v>
      </c>
      <c r="Q97" s="49">
        <v>0</v>
      </c>
      <c r="R97" s="49">
        <v>0</v>
      </c>
      <c r="S97" s="49"/>
      <c r="T97" s="6"/>
      <c r="U97" s="53" t="e">
        <f t="shared" si="32"/>
        <v>#DIV/0!</v>
      </c>
      <c r="V97" s="57" t="e">
        <f t="shared" si="33"/>
        <v>#DIV/0!</v>
      </c>
      <c r="W97" s="57" t="e">
        <f t="shared" si="34"/>
        <v>#DIV/0!</v>
      </c>
      <c r="X97" s="57" t="e">
        <f t="shared" si="35"/>
        <v>#DIV/0!</v>
      </c>
      <c r="Y97" s="29"/>
    </row>
    <row r="98" spans="1:25" s="27" customFormat="1" ht="128.25" customHeight="1">
      <c r="A98" s="34" t="s">
        <v>114</v>
      </c>
      <c r="B98" s="35" t="s">
        <v>132</v>
      </c>
      <c r="C98" s="19" t="s">
        <v>62</v>
      </c>
      <c r="D98" s="49"/>
      <c r="E98" s="49"/>
      <c r="F98" s="49">
        <v>0</v>
      </c>
      <c r="G98" s="49"/>
      <c r="H98" s="49"/>
      <c r="I98" s="49"/>
      <c r="J98" s="49">
        <v>0</v>
      </c>
      <c r="K98" s="49"/>
      <c r="L98" s="49"/>
      <c r="M98" s="49"/>
      <c r="N98" s="49">
        <v>0</v>
      </c>
      <c r="O98" s="49"/>
      <c r="P98" s="49"/>
      <c r="Q98" s="49"/>
      <c r="R98" s="49">
        <f>N98</f>
        <v>0</v>
      </c>
      <c r="S98" s="49"/>
      <c r="T98" s="6"/>
      <c r="U98" s="53" t="e">
        <f t="shared" si="32"/>
        <v>#DIV/0!</v>
      </c>
      <c r="V98" s="57" t="e">
        <f t="shared" si="33"/>
        <v>#DIV/0!</v>
      </c>
      <c r="W98" s="57" t="e">
        <f t="shared" si="34"/>
        <v>#DIV/0!</v>
      </c>
      <c r="X98" s="57" t="e">
        <f t="shared" si="35"/>
        <v>#DIV/0!</v>
      </c>
      <c r="Y98" s="29"/>
    </row>
    <row r="99" spans="1:25" s="27" customFormat="1" ht="39.75" customHeight="1">
      <c r="A99" s="13" t="s">
        <v>143</v>
      </c>
      <c r="B99" s="11" t="s">
        <v>82</v>
      </c>
      <c r="C99" s="21"/>
      <c r="D99" s="12">
        <f>D100+D101+D102</f>
        <v>0</v>
      </c>
      <c r="E99" s="12">
        <f t="shared" ref="E99:S99" si="49">E100+E101+E102</f>
        <v>0</v>
      </c>
      <c r="F99" s="12">
        <f t="shared" si="49"/>
        <v>0</v>
      </c>
      <c r="G99" s="12">
        <f t="shared" si="49"/>
        <v>0</v>
      </c>
      <c r="H99" s="12">
        <f>H100+H101+H102</f>
        <v>0</v>
      </c>
      <c r="I99" s="12">
        <f t="shared" ref="I99:K99" si="50">I100+I101+I102</f>
        <v>0</v>
      </c>
      <c r="J99" s="12">
        <f t="shared" si="50"/>
        <v>0</v>
      </c>
      <c r="K99" s="12">
        <f t="shared" si="50"/>
        <v>0</v>
      </c>
      <c r="L99" s="12">
        <f t="shared" si="49"/>
        <v>0</v>
      </c>
      <c r="M99" s="12">
        <f t="shared" si="49"/>
        <v>0</v>
      </c>
      <c r="N99" s="12">
        <f t="shared" si="49"/>
        <v>0</v>
      </c>
      <c r="O99" s="12">
        <f t="shared" si="49"/>
        <v>0</v>
      </c>
      <c r="P99" s="12">
        <f t="shared" si="49"/>
        <v>0</v>
      </c>
      <c r="Q99" s="12">
        <f t="shared" si="49"/>
        <v>0</v>
      </c>
      <c r="R99" s="12">
        <f t="shared" si="49"/>
        <v>0</v>
      </c>
      <c r="S99" s="12">
        <f t="shared" si="49"/>
        <v>0</v>
      </c>
      <c r="T99" s="12"/>
      <c r="U99" s="53" t="e">
        <f t="shared" si="32"/>
        <v>#DIV/0!</v>
      </c>
      <c r="V99" s="57" t="e">
        <f t="shared" si="33"/>
        <v>#DIV/0!</v>
      </c>
      <c r="W99" s="57" t="e">
        <f t="shared" si="34"/>
        <v>#DIV/0!</v>
      </c>
      <c r="X99" s="57" t="e">
        <f t="shared" si="35"/>
        <v>#DIV/0!</v>
      </c>
      <c r="Y99" s="29"/>
    </row>
    <row r="100" spans="1:25" s="27" customFormat="1" ht="121.5" customHeight="1">
      <c r="A100" s="34" t="s">
        <v>84</v>
      </c>
      <c r="B100" s="35" t="s">
        <v>85</v>
      </c>
      <c r="C100" s="19" t="s">
        <v>62</v>
      </c>
      <c r="D100" s="49"/>
      <c r="E100" s="49">
        <v>0</v>
      </c>
      <c r="F100" s="49">
        <v>0</v>
      </c>
      <c r="G100" s="49"/>
      <c r="H100" s="49"/>
      <c r="I100" s="49">
        <v>0</v>
      </c>
      <c r="J100" s="49">
        <v>0</v>
      </c>
      <c r="K100" s="49"/>
      <c r="L100" s="49"/>
      <c r="M100" s="49">
        <v>0</v>
      </c>
      <c r="N100" s="49">
        <v>0</v>
      </c>
      <c r="O100" s="49"/>
      <c r="P100" s="49"/>
      <c r="Q100" s="49">
        <f>M100</f>
        <v>0</v>
      </c>
      <c r="R100" s="49">
        <f>N100</f>
        <v>0</v>
      </c>
      <c r="S100" s="49"/>
      <c r="T100" s="6"/>
      <c r="U100" s="53" t="e">
        <f t="shared" si="32"/>
        <v>#DIV/0!</v>
      </c>
      <c r="V100" s="57" t="e">
        <f t="shared" si="33"/>
        <v>#DIV/0!</v>
      </c>
      <c r="W100" s="57" t="e">
        <f t="shared" si="34"/>
        <v>#DIV/0!</v>
      </c>
      <c r="X100" s="57" t="e">
        <f t="shared" si="35"/>
        <v>#DIV/0!</v>
      </c>
      <c r="Y100" s="29"/>
    </row>
    <row r="101" spans="1:25" s="27" customFormat="1" ht="121.5" customHeight="1">
      <c r="A101" s="34" t="s">
        <v>144</v>
      </c>
      <c r="B101" s="35" t="s">
        <v>85</v>
      </c>
      <c r="C101" s="19" t="s">
        <v>62</v>
      </c>
      <c r="D101" s="49"/>
      <c r="E101" s="49"/>
      <c r="F101" s="49">
        <v>0</v>
      </c>
      <c r="G101" s="49"/>
      <c r="H101" s="49"/>
      <c r="I101" s="49"/>
      <c r="J101" s="49">
        <v>0</v>
      </c>
      <c r="K101" s="49"/>
      <c r="L101" s="49"/>
      <c r="M101" s="49"/>
      <c r="N101" s="49">
        <v>0</v>
      </c>
      <c r="O101" s="49"/>
      <c r="P101" s="49"/>
      <c r="Q101" s="49"/>
      <c r="R101" s="49">
        <f>N101</f>
        <v>0</v>
      </c>
      <c r="S101" s="49"/>
      <c r="T101" s="6"/>
      <c r="U101" s="53" t="e">
        <f t="shared" si="32"/>
        <v>#DIV/0!</v>
      </c>
      <c r="V101" s="57" t="e">
        <f t="shared" si="33"/>
        <v>#DIV/0!</v>
      </c>
      <c r="W101" s="57" t="e">
        <f t="shared" si="34"/>
        <v>#DIV/0!</v>
      </c>
      <c r="X101" s="57" t="e">
        <f t="shared" si="35"/>
        <v>#DIV/0!</v>
      </c>
      <c r="Y101" s="29"/>
    </row>
    <row r="102" spans="1:25" s="27" customFormat="1" ht="69.95" customHeight="1">
      <c r="A102" s="34" t="s">
        <v>145</v>
      </c>
      <c r="B102" s="35" t="s">
        <v>133</v>
      </c>
      <c r="C102" s="19" t="s">
        <v>62</v>
      </c>
      <c r="D102" s="49"/>
      <c r="E102" s="49"/>
      <c r="F102" s="49">
        <v>0</v>
      </c>
      <c r="G102" s="49"/>
      <c r="H102" s="49"/>
      <c r="I102" s="49"/>
      <c r="J102" s="49">
        <v>0</v>
      </c>
      <c r="K102" s="49"/>
      <c r="L102" s="49"/>
      <c r="M102" s="49"/>
      <c r="N102" s="49"/>
      <c r="O102" s="49"/>
      <c r="P102" s="49"/>
      <c r="Q102" s="49"/>
      <c r="R102" s="49"/>
      <c r="S102" s="49"/>
      <c r="T102" s="6"/>
      <c r="U102" s="53" t="e">
        <f t="shared" si="32"/>
        <v>#DIV/0!</v>
      </c>
      <c r="V102" s="57" t="e">
        <f t="shared" si="33"/>
        <v>#DIV/0!</v>
      </c>
      <c r="W102" s="57" t="e">
        <f t="shared" si="34"/>
        <v>#DIV/0!</v>
      </c>
      <c r="X102" s="57" t="e">
        <f t="shared" si="35"/>
        <v>#DIV/0!</v>
      </c>
      <c r="Y102" s="29"/>
    </row>
    <row r="103" spans="1:25" ht="21" customHeight="1">
      <c r="A103" s="38"/>
      <c r="B103" s="14" t="s">
        <v>32</v>
      </c>
      <c r="C103" s="39"/>
      <c r="D103" s="39">
        <f t="shared" ref="D103:G103" si="51">D92+D99+D96</f>
        <v>0</v>
      </c>
      <c r="E103" s="39">
        <f t="shared" si="51"/>
        <v>0</v>
      </c>
      <c r="F103" s="39">
        <f t="shared" si="51"/>
        <v>0</v>
      </c>
      <c r="G103" s="39">
        <f t="shared" si="51"/>
        <v>0</v>
      </c>
      <c r="H103" s="39">
        <f t="shared" ref="H103:K103" si="52">H92+H99+H96</f>
        <v>0</v>
      </c>
      <c r="I103" s="39">
        <f t="shared" si="52"/>
        <v>0</v>
      </c>
      <c r="J103" s="39">
        <f t="shared" si="52"/>
        <v>0</v>
      </c>
      <c r="K103" s="39">
        <f t="shared" si="52"/>
        <v>0</v>
      </c>
      <c r="L103" s="39">
        <f t="shared" ref="L103:R103" si="53">L92+L99+L96</f>
        <v>0</v>
      </c>
      <c r="M103" s="39">
        <f t="shared" si="53"/>
        <v>0</v>
      </c>
      <c r="N103" s="39">
        <f t="shared" si="53"/>
        <v>0</v>
      </c>
      <c r="O103" s="39">
        <f t="shared" si="53"/>
        <v>0</v>
      </c>
      <c r="P103" s="74">
        <f t="shared" si="53"/>
        <v>0</v>
      </c>
      <c r="Q103" s="74">
        <f t="shared" si="53"/>
        <v>0</v>
      </c>
      <c r="R103" s="74">
        <f t="shared" si="53"/>
        <v>0</v>
      </c>
      <c r="S103" s="74">
        <f>S92+S99+S96</f>
        <v>0</v>
      </c>
      <c r="T103" s="39"/>
      <c r="U103" s="53" t="e">
        <f t="shared" si="32"/>
        <v>#DIV/0!</v>
      </c>
      <c r="V103" s="57" t="e">
        <f t="shared" si="33"/>
        <v>#DIV/0!</v>
      </c>
      <c r="W103" s="57" t="e">
        <f t="shared" si="34"/>
        <v>#DIV/0!</v>
      </c>
      <c r="X103" s="57" t="e">
        <f t="shared" si="35"/>
        <v>#DIV/0!</v>
      </c>
      <c r="Y103" s="29"/>
    </row>
    <row r="104" spans="1:25" s="27" customFormat="1" ht="21" customHeight="1">
      <c r="A104" s="34"/>
      <c r="B104" s="35" t="s">
        <v>33</v>
      </c>
      <c r="C104" s="49"/>
      <c r="D104" s="50">
        <f t="shared" ref="D104:S104" si="54">D26+D54+D68+D78+D86+D90+D103</f>
        <v>95469.199999999983</v>
      </c>
      <c r="E104" s="50">
        <f t="shared" si="54"/>
        <v>983050.3</v>
      </c>
      <c r="F104" s="50">
        <f t="shared" si="54"/>
        <v>494024.9</v>
      </c>
      <c r="G104" s="50">
        <f t="shared" si="54"/>
        <v>308.39999999999998</v>
      </c>
      <c r="H104" s="50">
        <f t="shared" ref="H104:K104" si="55">H26+H54+H68+H78+H86+H90+H103</f>
        <v>95469.199999999983</v>
      </c>
      <c r="I104" s="50">
        <f t="shared" si="55"/>
        <v>983050.3</v>
      </c>
      <c r="J104" s="50">
        <f t="shared" si="55"/>
        <v>494024.9</v>
      </c>
      <c r="K104" s="50">
        <f t="shared" si="55"/>
        <v>308.39999999999998</v>
      </c>
      <c r="L104" s="64">
        <f t="shared" si="54"/>
        <v>20629.400000000001</v>
      </c>
      <c r="M104" s="64">
        <f t="shared" si="54"/>
        <v>221222.39999999999</v>
      </c>
      <c r="N104" s="64">
        <f t="shared" si="54"/>
        <v>123737.1</v>
      </c>
      <c r="O104" s="64">
        <f t="shared" si="54"/>
        <v>2.04</v>
      </c>
      <c r="P104" s="64">
        <f t="shared" si="54"/>
        <v>16460.599999999999</v>
      </c>
      <c r="Q104" s="64">
        <f t="shared" si="54"/>
        <v>176748.19999999998</v>
      </c>
      <c r="R104" s="64">
        <f t="shared" si="54"/>
        <v>92587.199999999997</v>
      </c>
      <c r="S104" s="64">
        <f t="shared" si="54"/>
        <v>134.19999999999999</v>
      </c>
      <c r="T104" s="49"/>
      <c r="U104" s="53">
        <f t="shared" si="32"/>
        <v>21.608434971697683</v>
      </c>
      <c r="V104" s="57">
        <f t="shared" si="33"/>
        <v>22.503670463250963</v>
      </c>
      <c r="W104" s="57">
        <f t="shared" si="34"/>
        <v>25.046733474365361</v>
      </c>
      <c r="X104" s="57">
        <f t="shared" si="35"/>
        <v>0.66147859922178998</v>
      </c>
      <c r="Y104" s="29"/>
    </row>
    <row r="105" spans="1:25">
      <c r="Y105" s="29"/>
    </row>
    <row r="106" spans="1:25" s="20" customFormat="1" ht="15">
      <c r="A106" s="23" t="s">
        <v>156</v>
      </c>
      <c r="H106" s="62"/>
      <c r="I106" s="62"/>
      <c r="J106" s="62"/>
      <c r="K106" s="62"/>
      <c r="N106" s="68"/>
      <c r="O106" s="33"/>
      <c r="P106" s="33"/>
      <c r="Q106" s="68"/>
    </row>
    <row r="107" spans="1:25" s="20" customFormat="1" ht="15">
      <c r="A107" s="23" t="s">
        <v>63</v>
      </c>
      <c r="H107" s="62"/>
      <c r="I107" s="62"/>
      <c r="J107" s="62"/>
      <c r="K107" s="62"/>
      <c r="L107" s="20" t="s">
        <v>157</v>
      </c>
      <c r="R107" s="75"/>
    </row>
    <row r="108" spans="1:25" s="1" customFormat="1">
      <c r="A108" s="18"/>
      <c r="H108" s="59"/>
      <c r="I108" s="59"/>
      <c r="J108" s="59"/>
      <c r="K108" s="59"/>
    </row>
    <row r="109" spans="1:25" s="30" customFormat="1" ht="15">
      <c r="A109" s="33"/>
      <c r="B109" s="33"/>
      <c r="C109" s="33"/>
      <c r="D109" s="56"/>
      <c r="E109" s="55"/>
      <c r="F109" s="55"/>
      <c r="G109" s="55"/>
      <c r="H109" s="63"/>
      <c r="I109" s="63"/>
      <c r="J109" s="63"/>
      <c r="K109" s="63"/>
      <c r="L109" s="55"/>
      <c r="M109" s="55"/>
      <c r="N109" s="55"/>
      <c r="O109" s="55"/>
      <c r="P109" s="55"/>
      <c r="Q109" s="20"/>
      <c r="R109" s="20"/>
      <c r="S109" s="20"/>
      <c r="T109" s="20"/>
      <c r="U109" s="20"/>
      <c r="V109" s="41"/>
    </row>
    <row r="110" spans="1:25">
      <c r="A110" s="1"/>
      <c r="B110" s="18"/>
    </row>
    <row r="111" spans="1:25">
      <c r="V111" s="29"/>
    </row>
    <row r="112" spans="1:25">
      <c r="M112" s="69"/>
      <c r="N112" s="69"/>
    </row>
    <row r="114" spans="13:14">
      <c r="M114" s="69"/>
      <c r="N114" s="69"/>
    </row>
  </sheetData>
  <autoFilter ref="A8:AA107"/>
  <mergeCells count="9">
    <mergeCell ref="T6:T7"/>
    <mergeCell ref="C2:K2"/>
    <mergeCell ref="H6:K6"/>
    <mergeCell ref="A6:A7"/>
    <mergeCell ref="B6:B7"/>
    <mergeCell ref="C6:C7"/>
    <mergeCell ref="D6:G6"/>
    <mergeCell ref="L6:O6"/>
    <mergeCell ref="P6:S6"/>
  </mergeCells>
  <phoneticPr fontId="9" type="noConversion"/>
  <pageMargins left="0.70866141732283472" right="0.70866141732283472" top="0.23622047244094491" bottom="0.19685039370078741" header="0.31496062992125984" footer="0.31496062992125984"/>
  <pageSetup paperSize="9" scale="53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в УЭк  </vt:lpstr>
      <vt:lpstr>'отчет в УЭк  '!Заголовки_для_печати</vt:lpstr>
      <vt:lpstr>'отчет в УЭк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2017-03-28T10:36:13Z</cp:lastPrinted>
  <dcterms:created xsi:type="dcterms:W3CDTF">2006-09-28T05:33:49Z</dcterms:created>
  <dcterms:modified xsi:type="dcterms:W3CDTF">2022-04-18T08:42:49Z</dcterms:modified>
</cp:coreProperties>
</file>