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435" windowHeight="12075" activeTab="2"/>
  </bookViews>
  <sheets>
    <sheet name="№1" sheetId="1" r:id="rId1"/>
    <sheet name="форма №2" sheetId="2" r:id="rId2"/>
    <sheet name="форма №3" sheetId="3" r:id="rId3"/>
  </sheets>
  <definedNames>
    <definedName name="_GoBack" localSheetId="2">'форма №3'!$G$4</definedName>
    <definedName name="_xlnm.Print_Area" localSheetId="0">'№1'!$A$1:$M$296</definedName>
  </definedNames>
  <calcPr fullCalcOnLoad="1"/>
</workbook>
</file>

<file path=xl/sharedStrings.xml><?xml version="1.0" encoding="utf-8"?>
<sst xmlns="http://schemas.openxmlformats.org/spreadsheetml/2006/main" count="1176" uniqueCount="769">
  <si>
    <t>Подготовка проекта планировки с проектом межевания территории центральной части г.Усть-Лабинска в границах улиц Красноармейская-Агаркова-Октябрьская для строительства, реконструкции улиц и лининейных объектов инженерной инфраструктуры</t>
  </si>
  <si>
    <t>Подготовка проекта планировки с проектом межевания территории по ул.Степная в х.Братский для развития индивидуального жилищного строительства</t>
  </si>
  <si>
    <t>Усть-Лабинский район (Братское сельское   поселение)</t>
  </si>
  <si>
    <t>Подготовка проекта планировки с проектом межевания территории к северу от ул.Первомайской в х.Братский для развития индивидуального жилищного строительства</t>
  </si>
  <si>
    <t xml:space="preserve"> Подготовка проекта планировки с проектом межевания территории в западной части ст.Кирпильской для развития индивидуального жилищного строительства</t>
  </si>
  <si>
    <t>Подготовка проекта планировки с проектом межевания территории в западной части ст.Ладожской для развития индивидуального жилищного строительства</t>
  </si>
  <si>
    <t>Усть-Лабинский район (Ладожское сельское   поселение)</t>
  </si>
  <si>
    <r>
      <t>9.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 xml:space="preserve">Развитие экономики </t>
    </r>
  </si>
  <si>
    <t>Итого развитие экономики</t>
  </si>
  <si>
    <t>Развитие малого и среднего предпринимательства</t>
  </si>
  <si>
    <t xml:space="preserve">Подготовка и проведение презентации инвестиционного потенциала МО Усть-Лабинский район </t>
  </si>
  <si>
    <t>Создание и развитие сети МФЦ в сельских поселениях МО Усть-Лабинский район</t>
  </si>
  <si>
    <r>
      <t>10.</t>
    </r>
    <r>
      <rPr>
        <b/>
        <sz val="7"/>
        <rFont val="Times New Roman"/>
        <family val="1"/>
      </rPr>
      <t xml:space="preserve">                       </t>
    </r>
    <r>
      <rPr>
        <b/>
        <sz val="11"/>
        <rFont val="Times New Roman"/>
        <family val="1"/>
      </rPr>
      <t>Развитие АПК</t>
    </r>
  </si>
  <si>
    <t>Итого развитие АПК</t>
  </si>
  <si>
    <t>Улучшение жилищных условий граждан, проживающих в сельской местности</t>
  </si>
  <si>
    <t>Развитие элитного семеноводства</t>
  </si>
  <si>
    <t>Поддержка племенного животноводства</t>
  </si>
  <si>
    <t>Поддержка малых форм хозяйствования</t>
  </si>
  <si>
    <t>8  /1200</t>
  </si>
  <si>
    <t>14  1610</t>
  </si>
  <si>
    <t xml:space="preserve">    12   /  3746</t>
  </si>
  <si>
    <t>20  /16,3</t>
  </si>
  <si>
    <t xml:space="preserve">  100  /  200</t>
  </si>
  <si>
    <t xml:space="preserve"> 175  /159</t>
  </si>
  <si>
    <t>100  / 119</t>
  </si>
  <si>
    <t>300  194</t>
  </si>
  <si>
    <t xml:space="preserve">  54  /44</t>
  </si>
  <si>
    <r>
      <t>11.</t>
    </r>
    <r>
      <rPr>
        <b/>
        <sz val="7"/>
        <rFont val="Times New Roman"/>
        <family val="1"/>
      </rPr>
      <t xml:space="preserve">                       </t>
    </r>
    <r>
      <rPr>
        <b/>
        <sz val="11"/>
        <rFont val="Times New Roman"/>
        <family val="1"/>
      </rPr>
      <t>Дорожное хозяйство</t>
    </r>
  </si>
  <si>
    <t>Строительство и реконструкция дорог общего пользования</t>
  </si>
  <si>
    <t>Строительство и реконструкция дорог местного значения  Кирпильского сельского поселения</t>
  </si>
  <si>
    <t>Строительство и реконструкция дорог местного значения  Суворовского сельского поселения</t>
  </si>
  <si>
    <t>Строительство и реконструкция дорог местного значения  Братского сельского поселения</t>
  </si>
  <si>
    <t>Строительство и реконструкция дорог местного значения  Вимовского сельского поселения</t>
  </si>
  <si>
    <t>Строительство и реконструкция дорог местного значения  Восточного сельского поселения</t>
  </si>
  <si>
    <t>Строительство и реконструкция дорог местного значения  Воронежского сельского поселения</t>
  </si>
  <si>
    <t>Строительство и реконструкция дорог местного значения  Ладожского сельского поселения</t>
  </si>
  <si>
    <t>Ремонт дорог местного значения Ладожского сельского поселения</t>
  </si>
  <si>
    <t>Строительство и реконструкция дорог местного значения  Некрасовского сельского поселения</t>
  </si>
  <si>
    <t>16700  /  2278,3</t>
  </si>
  <si>
    <t>16877  /   2339</t>
  </si>
  <si>
    <t xml:space="preserve">  101,0   /102,7</t>
  </si>
  <si>
    <t>96,0   /  94,9</t>
  </si>
  <si>
    <t>Строительство и реконструкция дорог местного значения  Двубратского сельского поселения</t>
  </si>
  <si>
    <t>Строительство и реконструкция дорог местного значения  Железного  сельского поселения</t>
  </si>
  <si>
    <t>Строительство и реконструкция дорог местного значения  Новолабинского  сельского поселения</t>
  </si>
  <si>
    <t>1.15</t>
  </si>
  <si>
    <t>Строительство и реконструкция дорог местного значения  Тенгинского сельского поселения</t>
  </si>
  <si>
    <t>1.16</t>
  </si>
  <si>
    <t>Строительство и реконструкция дорог местного значения  Усть-Лабинского городского поселения</t>
  </si>
  <si>
    <t>1.17</t>
  </si>
  <si>
    <t>Строительство и реконструкция дорог местного значения Алексадровского сельского поселения</t>
  </si>
  <si>
    <t>12. Предупреждение ЧС</t>
  </si>
  <si>
    <t>Итого предупреждение ЧС</t>
  </si>
  <si>
    <t>«Оснащение ситуационных центров МО и обеспечение их функционирования»</t>
  </si>
  <si>
    <t>Муниципальное образование Усть-Лабинский район</t>
  </si>
  <si>
    <t>«Аппаратно-программные комплексы видеонаблюдения и определения интенсивности и параметров движения транспортных средств»</t>
  </si>
  <si>
    <t xml:space="preserve"> «Аппаратно-программные комплексы экстренного вызова»</t>
  </si>
  <si>
    <t>Подпрограмма Система-112</t>
  </si>
  <si>
    <t>строительство дамбы обвалования правого берега р. Кубань от автодорожного момта (х. Заречный) до ул. Вольной г. усть-Лабинск</t>
  </si>
  <si>
    <t>Установка громкоговорящей связи и сирены С-40 на территории Ленинского сельского поселения</t>
  </si>
  <si>
    <t>Обеспечение безопасности на территории Ладожского сельского поселения</t>
  </si>
  <si>
    <t>Усть-Лабинский район (Ладожское  сельское  поселение)</t>
  </si>
  <si>
    <t>Обеспечение безопасности на территории Двубратского сельского поселения</t>
  </si>
  <si>
    <t>Мероприятия по обеспечению ЧС и стихийных бедствий на территории Тенгинского сельского поселения</t>
  </si>
  <si>
    <t>Мероприятия по обеспечению ЧС и стихийных бедствий на территории Восточное сельское поселение</t>
  </si>
  <si>
    <t>13. Создание условий для развития рынка финансовых услуг</t>
  </si>
  <si>
    <t xml:space="preserve">Итого </t>
  </si>
  <si>
    <t>14.Молодежная политика</t>
  </si>
  <si>
    <t xml:space="preserve">Проведение мероприятий направленных на гражданское и патриотическое воспитание, творческое и интеллектуальное развитие молодежи </t>
  </si>
  <si>
    <t xml:space="preserve">Профилактика экстремизма и межнациональной розни в молодежной среде </t>
  </si>
  <si>
    <t xml:space="preserve">Проведение мероприятий, направлленных на вовлечение молодежи в предпринимательскую и инновационную деятельность </t>
  </si>
  <si>
    <t xml:space="preserve">Проведение мерприятий, направленных на формирование здорового образа жизни молодежи </t>
  </si>
  <si>
    <t xml:space="preserve">Организация работы по месту жительства </t>
  </si>
  <si>
    <t xml:space="preserve">Проведение мероприятий, направленных на содействие решению социально - экономических проблем,организацию трудового воспитания, профессионального самоопределения и занятости молодежи </t>
  </si>
  <si>
    <t>Профилактика наркомании, безнадзорности и правонарушений в молодежной среде (</t>
  </si>
  <si>
    <t>15. Занятость населения</t>
  </si>
  <si>
    <t>Организация временной занятости несовершеннолетних граждан в возрасте от 14 до 18 лет в свободное от учебы время</t>
  </si>
  <si>
    <t>Организация общественных работ</t>
  </si>
  <si>
    <t>Всего по Программе</t>
  </si>
  <si>
    <t xml:space="preserve">Начальник управления экономики              </t>
  </si>
  <si>
    <t>Л.Н.Вьюркова</t>
  </si>
  <si>
    <t>5/305</t>
  </si>
  <si>
    <t>1 / 25</t>
  </si>
  <si>
    <t>22 /  8497</t>
  </si>
  <si>
    <t>4 /  1929</t>
  </si>
  <si>
    <t>№ п/п</t>
  </si>
  <si>
    <t>Краевой бюджет</t>
  </si>
  <si>
    <t>Местный бюджет</t>
  </si>
  <si>
    <t>План</t>
  </si>
  <si>
    <t>Факт</t>
  </si>
  <si>
    <t>в том числе жилищное хозяйство</t>
  </si>
  <si>
    <t>Внебюджетные средства</t>
  </si>
  <si>
    <t>Отрасль, в которой реализуется проект</t>
  </si>
  <si>
    <t>Наименование инвестиционного проекта</t>
  </si>
  <si>
    <t>Срок реализации</t>
  </si>
  <si>
    <t>Место реализации</t>
  </si>
  <si>
    <t>Текущая стадия реализации проекта</t>
  </si>
  <si>
    <t>Соблюдение сроков реализации проектов</t>
  </si>
  <si>
    <t>Инвестиционные проекты со сроком окончания в 2013 году</t>
  </si>
  <si>
    <t>1.</t>
  </si>
  <si>
    <t>2.</t>
  </si>
  <si>
    <t>3.</t>
  </si>
  <si>
    <t>Инвестиционные проекты, реализуемые в 2013-2017 годах</t>
  </si>
  <si>
    <t>Наименование показателей</t>
  </si>
  <si>
    <t>Ед. изм.</t>
  </si>
  <si>
    <t>2012 год</t>
  </si>
  <si>
    <t>2013 год</t>
  </si>
  <si>
    <t>Исполнение плана, %</t>
  </si>
  <si>
    <t>Уровень жизни населения</t>
  </si>
  <si>
    <t>Темп роста, %, 2012/2013</t>
  </si>
  <si>
    <t>Среднегодовая численность постоянного населения – всего</t>
  </si>
  <si>
    <t>тыс. 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</si>
  <si>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</si>
  <si>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</si>
  <si>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</si>
  <si>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чел. населения</t>
  </si>
  <si>
    <t>4.</t>
  </si>
  <si>
    <t>Среднегодовая численность занятых в экономике</t>
  </si>
  <si>
    <t xml:space="preserve">тыс. чел. </t>
  </si>
  <si>
    <t>5.</t>
  </si>
  <si>
    <t>Среднедушевой денежный доход на одного жителя</t>
  </si>
  <si>
    <t>руб.</t>
  </si>
  <si>
    <t>6.</t>
  </si>
  <si>
    <t>Реальная среднемесячная начисленная заработная плата</t>
  </si>
  <si>
    <t>7.</t>
  </si>
  <si>
    <t xml:space="preserve">врачей </t>
  </si>
  <si>
    <t>среднего медицинского персонала</t>
  </si>
  <si>
    <t>младшего медицинского персонала</t>
  </si>
  <si>
    <t>педагогических работников системы дошкольного образования детей</t>
  </si>
  <si>
    <t>педагогических работников общего образования</t>
  </si>
  <si>
    <t>работников культуры</t>
  </si>
  <si>
    <t>8.</t>
  </si>
  <si>
    <t>Соотношение средней заработной платы муниципального образования к средней заработной плате в Краснодарском крае</t>
  </si>
  <si>
    <t>%</t>
  </si>
  <si>
    <t>9.</t>
  </si>
  <si>
    <t>Уровень регистрируемой безработицы к численности трудоспособного населения в трудоспособном возрасте</t>
  </si>
  <si>
    <t>Заработная плата работников бюджетной сферы, в том числе:</t>
  </si>
  <si>
    <t>Социальная сфера</t>
  </si>
  <si>
    <t>Образование</t>
  </si>
  <si>
    <t>10.</t>
  </si>
  <si>
    <t>Охват детей в возрасте 3-7 лет дошкольными учреждениями</t>
  </si>
  <si>
    <t>11.</t>
  </si>
  <si>
    <t>Количество групп альтернативных моделей дошкольного образования</t>
  </si>
  <si>
    <t>единиц</t>
  </si>
  <si>
    <t>12.</t>
  </si>
  <si>
    <t>Численность детей от 0 до 7 лет, состоящих на учете для определения в дошкольные учреждения</t>
  </si>
  <si>
    <t>человек</t>
  </si>
  <si>
    <t>13.</t>
  </si>
  <si>
    <t>Строительство детских дошкольных учреждений</t>
  </si>
  <si>
    <t>ед./мест</t>
  </si>
  <si>
    <t>14.</t>
  </si>
  <si>
    <t>Реконструкция  детских дошкольных учреждений</t>
  </si>
  <si>
    <t>15.</t>
  </si>
  <si>
    <t>Капитальный ремонт детских дошкольных учреждений</t>
  </si>
  <si>
    <t>16.</t>
  </si>
  <si>
    <t>Строительство учреждений общего образования</t>
  </si>
  <si>
    <t>17.</t>
  </si>
  <si>
    <t>Капитальный ремонт учреждений общего образования</t>
  </si>
  <si>
    <t>18.</t>
  </si>
  <si>
    <t>Доля учащихся, занимающихся в первую смену</t>
  </si>
  <si>
    <t>19.</t>
  </si>
  <si>
    <t>Численность учащихся, приходящихся на 1 учителя</t>
  </si>
  <si>
    <t>чел.</t>
  </si>
  <si>
    <t>Здравоохранение</t>
  </si>
  <si>
    <t>20.</t>
  </si>
  <si>
    <t>Ввод в эксплуатацию:</t>
  </si>
  <si>
    <t>амбулаторно-поликлинических учреждений</t>
  </si>
  <si>
    <t>ед.</t>
  </si>
  <si>
    <t>больниц</t>
  </si>
  <si>
    <t>21.</t>
  </si>
  <si>
    <t>Строительство и ввод в эксплуатацию офисов врачей общей практики</t>
  </si>
  <si>
    <t>22.</t>
  </si>
  <si>
    <t>Обеспеченность населения:</t>
  </si>
  <si>
    <t>коек на 10  тыс. жителей</t>
  </si>
  <si>
    <t>посещений в смену на 10 тыс. жителей</t>
  </si>
  <si>
    <t>чел. на 10 тыс. населения</t>
  </si>
  <si>
    <t>23.</t>
  </si>
  <si>
    <t xml:space="preserve">Срок ожидания приезда скорой помощи </t>
  </si>
  <si>
    <t>мин.</t>
  </si>
  <si>
    <t>Культура</t>
  </si>
  <si>
    <t>24.</t>
  </si>
  <si>
    <t>Число учреждений культуры и искусства</t>
  </si>
  <si>
    <t>25.</t>
  </si>
  <si>
    <t>Охват детей школьного возраста эстетическим образованием</t>
  </si>
  <si>
    <t>26.</t>
  </si>
  <si>
    <t>Уровень обеспеченности спортивными сооружениями:</t>
  </si>
  <si>
    <t>спортивными залами</t>
  </si>
  <si>
    <t>%  к социальному нормативу</t>
  </si>
  <si>
    <t>плавательными бассейнами</t>
  </si>
  <si>
    <t>% к социальному нормативу</t>
  </si>
  <si>
    <t>плоскостными спортивными сооружениями</t>
  </si>
  <si>
    <t>27.</t>
  </si>
  <si>
    <t>Удельный вес населения, систематически занимающихся физической культурой и спортом</t>
  </si>
  <si>
    <t>Обеспеченность жильем</t>
  </si>
  <si>
    <t>28.</t>
  </si>
  <si>
    <t xml:space="preserve">Общая площадь жилого фонда муниципального образования </t>
  </si>
  <si>
    <t>м2 общей площади</t>
  </si>
  <si>
    <t>29.</t>
  </si>
  <si>
    <t>Общая площадь муниципального жилого фонда, нуждающегося в капитальном ремонте</t>
  </si>
  <si>
    <t>м2</t>
  </si>
  <si>
    <t>30.</t>
  </si>
  <si>
    <t>Доля населения, проживающего в многоквартирных домах, признанных в установленном порядке аварийным и ветхим жильем</t>
  </si>
  <si>
    <t>31.</t>
  </si>
  <si>
    <t xml:space="preserve">Обеспеченность жильем (на конец года) </t>
  </si>
  <si>
    <t>32.</t>
  </si>
  <si>
    <t>Число семей, стоящих на учете в качестве нуждающихся в жилых помещениях</t>
  </si>
  <si>
    <t>33.</t>
  </si>
  <si>
    <t>Ввод в действие жилых домов за счет всех источников финансирования</t>
  </si>
  <si>
    <t>34.</t>
  </si>
  <si>
    <t>Количество предоставленных жилищных, в т. ч. ипотечных кредитов населению на цели приобретения (строительства) жилья</t>
  </si>
  <si>
    <t>35.</t>
  </si>
  <si>
    <t>Объем предоставленных жилищных, в т. ч. ипотечных кредитов населению на цели приобретения (строительства) жилья</t>
  </si>
  <si>
    <t>млн. рублей</t>
  </si>
  <si>
    <t>36.</t>
  </si>
  <si>
    <t>Количество свободных земельных участков, подлежащих предоставлению для жилищного строительства семьям, имеющим трех и более детей</t>
  </si>
  <si>
    <t>37.</t>
  </si>
  <si>
    <t xml:space="preserve">Протяженность водопроводных сетей </t>
  </si>
  <si>
    <t>км</t>
  </si>
  <si>
    <t>38.</t>
  </si>
  <si>
    <t>Реконструировано водопроводной сети за отчетный период</t>
  </si>
  <si>
    <t>39.</t>
  </si>
  <si>
    <t>Построено водопроводной сети  за отчетный период</t>
  </si>
  <si>
    <t>40.</t>
  </si>
  <si>
    <t>Уровень износа водопроводных сетей</t>
  </si>
  <si>
    <t>41.</t>
  </si>
  <si>
    <t>Протяженность канализационных сетей</t>
  </si>
  <si>
    <t>42.</t>
  </si>
  <si>
    <t>Уровень износа канализационных сетей</t>
  </si>
  <si>
    <t>43.</t>
  </si>
  <si>
    <t xml:space="preserve">Реконструировано канализационной сети </t>
  </si>
  <si>
    <t>44.</t>
  </si>
  <si>
    <t>Построено канализационной сети за отчетный период</t>
  </si>
  <si>
    <t>45.</t>
  </si>
  <si>
    <t>Протяженность тепловых сетей</t>
  </si>
  <si>
    <t>46.</t>
  </si>
  <si>
    <t>в т.ч. нуждающихся в замене</t>
  </si>
  <si>
    <t>47.</t>
  </si>
  <si>
    <t xml:space="preserve">Реконструировано тепловых и паровых сетей </t>
  </si>
  <si>
    <t>48.</t>
  </si>
  <si>
    <t>Построено тепловых и паровых сетей</t>
  </si>
  <si>
    <t>49.</t>
  </si>
  <si>
    <t>Удельный вес газифицированных квартир (домовладений) от общего количества квартир (домовладений)</t>
  </si>
  <si>
    <t>50.</t>
  </si>
  <si>
    <t>Общая протяженность освещенных частей улиц, проездов, набережных и т.п.</t>
  </si>
  <si>
    <t>51.</t>
  </si>
  <si>
    <t>Протяженность автомобильных дорог местного значения:</t>
  </si>
  <si>
    <t>в том числе с твердым покрытием</t>
  </si>
  <si>
    <t>52.</t>
  </si>
  <si>
    <t>Протяженность автомобильных дорог общего пользования, в том числе:</t>
  </si>
  <si>
    <t>53.</t>
  </si>
  <si>
    <t>Доля протяженности автомобильных дорог общего пользования местного значения, не отвечающих нормативным требованиям в общей протяженности автомобильных дорог общего пользования местного значения</t>
  </si>
  <si>
    <t>54.</t>
  </si>
  <si>
    <t>Протяженность отремонтированных муниципальных  дорог</t>
  </si>
  <si>
    <t>55.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</si>
  <si>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</si>
  <si>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56.</t>
  </si>
  <si>
    <t>Обеспеченность населения объектами розничной торговли</t>
  </si>
  <si>
    <t>кв. м. на 1 тыс. населения</t>
  </si>
  <si>
    <t>57.</t>
  </si>
  <si>
    <t>Обеспеченность населения объектами общественного питания</t>
  </si>
  <si>
    <t>посадочных мест на 1 тыс. населения</t>
  </si>
  <si>
    <t>Благоустройство</t>
  </si>
  <si>
    <t>58.</t>
  </si>
  <si>
    <t>Протяженность отремонтированных тротуаров</t>
  </si>
  <si>
    <t>59.</t>
  </si>
  <si>
    <t>Количество высаженных зеленых насаждений</t>
  </si>
  <si>
    <t>шт.</t>
  </si>
  <si>
    <t>60.</t>
  </si>
  <si>
    <t>Площадь рекреационной территории (скверы, парки, газоны и т.п.)</t>
  </si>
  <si>
    <t>61.</t>
  </si>
  <si>
    <t>Количество установленных светильников наружного освещения</t>
  </si>
  <si>
    <t>62.</t>
  </si>
  <si>
    <t>Обустройство  детских игровых и спортивных площадок</t>
  </si>
  <si>
    <t>63.</t>
  </si>
  <si>
    <t>Протяженность отремонтированных автомобильных дорог местного значения с твердым покрытием</t>
  </si>
  <si>
    <t>Развитие реального сектора экономики</t>
  </si>
  <si>
    <t>Объем отгруженных товаров  собственного производства, выполненных работ и услуг  собственными силами</t>
  </si>
  <si>
    <t>млн. руб.</t>
  </si>
  <si>
    <t>Обрабатывающие производства</t>
  </si>
  <si>
    <t>в т.ч. по крупным и средним</t>
  </si>
  <si>
    <t>Добыча полезных ископаемых</t>
  </si>
  <si>
    <t>Производство и распределение электроэнергии, газа и воды</t>
  </si>
  <si>
    <t>Объем продукции сельского хозяйства всех сельхозпроизводителей</t>
  </si>
  <si>
    <t>Численность личных подсобных хозяйств</t>
  </si>
  <si>
    <t>Численность занятых в личных подсобных хозяйствах</t>
  </si>
  <si>
    <t xml:space="preserve">Оборот розничной торговли </t>
  </si>
  <si>
    <t>Оборот общественного питания</t>
  </si>
  <si>
    <t>Объем платных услуг населению</t>
  </si>
  <si>
    <t>Процент охвата сельских населенных пунктов, охваченных выездным бытовым обслуживанием</t>
  </si>
  <si>
    <t>Объем услуг (доходы) коллективных средств размещения курортно-туристского комплекса</t>
  </si>
  <si>
    <t>Количество размещенных лиц в коллективных средствах размещения</t>
  </si>
  <si>
    <t>Количество коллективных средств размещения</t>
  </si>
  <si>
    <t>Объем работ и услуг, выполненный организациями транспорта</t>
  </si>
  <si>
    <t>Пассажирооборот</t>
  </si>
  <si>
    <t>Объем работ и услуг, выполненный организациями связи</t>
  </si>
  <si>
    <t>Объем работ, выполненных собственными силами по виду деятельности «строительство» по крупным и средним организациям</t>
  </si>
  <si>
    <t>Инвестиционное развитие</t>
  </si>
  <si>
    <t>Объем инвестиций в основной капитал за счет всех источников финансирования</t>
  </si>
  <si>
    <t>Объем инвестиций в основной капитал за счет средств бюджета муниципального образования</t>
  </si>
  <si>
    <t>млн.рублей</t>
  </si>
  <si>
    <t>Объем инвестиций на душу населения</t>
  </si>
  <si>
    <t>Развитие малого предпринимательства</t>
  </si>
  <si>
    <t>Мониторинг целевых индикаторов Программы социально-экономического развития 
муниципального образования на период до 2017 года за 2013 год* мо Усть-Лабинский роайон</t>
  </si>
  <si>
    <t>Реализация программных мероприятий социально-экономического развития 
муниципального образования Усть-Лабинский район в 2013 году</t>
  </si>
  <si>
    <t>Количество субъектов малого предпринимательства</t>
  </si>
  <si>
    <t>Численность работников в  малом предпринимательстве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</si>
  <si>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</t>
  </si>
  <si>
    <t>рублей</t>
  </si>
  <si>
    <t>Сфера предоставления муниципальных услуг</t>
  </si>
  <si>
    <t>Уровень удовлетворенности граждан РФ качеством предоставления муниципальных услуг</t>
  </si>
  <si>
    <t xml:space="preserve"> 1  / 50</t>
  </si>
  <si>
    <t xml:space="preserve"> 14 /1915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</si>
  <si>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</si>
  <si>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Время ожидания в очереди при обращении заявителя в орган местного самоуправления для получения муниципальных услуг</t>
  </si>
  <si>
    <t>минут</t>
  </si>
  <si>
    <t>Количество многофункциональных центров предоставления государственных и муниципальных услуг</t>
  </si>
  <si>
    <t>Количество удаленных рабочих мест многофункциональных центров предоставления государственных и муниципальных услуг</t>
  </si>
  <si>
    <t>больничными койками</t>
  </si>
  <si>
    <t>амбулаторно-поликлиническими учреждениями</t>
  </si>
  <si>
    <t xml:space="preserve">врачами </t>
  </si>
  <si>
    <t xml:space="preserve">средним медицинским персоналом </t>
  </si>
  <si>
    <t>кв.м на 1 человека</t>
  </si>
  <si>
    <t>федерального значения</t>
  </si>
  <si>
    <t>регионального значения</t>
  </si>
  <si>
    <t>местного значения</t>
  </si>
  <si>
    <t>тыс.пасс.км/ тыс.пасс.</t>
  </si>
  <si>
    <t>* Представленный перечень целевых индикаторов не является исчерпывающим и подлежит дополнению показателями, отражающими специфику социально-экономического развития муниципального образования, строго в соответствии с утвержденной Программой социально-экономического развития муниципального образования (муниципальных районов и городских округов) на период до 2017 года</t>
  </si>
  <si>
    <t>к программе социально-экономического развития МО Усть-Лабинский район на 2013-2017 годы</t>
  </si>
  <si>
    <t>развития МО Усть-Лабинский район</t>
  </si>
  <si>
    <t>на 2013-2017 гг.</t>
  </si>
  <si>
    <t>№</t>
  </si>
  <si>
    <t>Наименование мероприятия</t>
  </si>
  <si>
    <t>Территория (поселение)</t>
  </si>
  <si>
    <t>Объемы и источники финансирования, тыс. рублей</t>
  </si>
  <si>
    <t>Примечание*</t>
  </si>
  <si>
    <t>Итого</t>
  </si>
  <si>
    <r>
      <t>1.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>Здравоохранение</t>
    </r>
  </si>
  <si>
    <t>Итого по здравоохранению</t>
  </si>
  <si>
    <t>Строительство и реконструкция учреждений здравоохранение</t>
  </si>
  <si>
    <t>1.1</t>
  </si>
  <si>
    <t>Строительство родильного отделения на 65 коек МУЗ "ЦРБ" в г.Усть-Лабинске</t>
  </si>
  <si>
    <t>Усть-Лабинский район (Усть-Лабинское городское поселение)</t>
  </si>
  <si>
    <t>1.2</t>
  </si>
  <si>
    <t xml:space="preserve">Корректировка ПСД по объекту «Реконструкция недостроенного здания родильного отделения на 65 коек под «Центр матери и ребенка МУЗ ЦРБ в г. Усть-Лабинске ул.Пролетарская,1» </t>
  </si>
  <si>
    <t>1.3</t>
  </si>
  <si>
    <t>Реконструкция здания патологоанатомического отделения  МУЗ «Центральная районная больница» Усть-Лабинского района  по ул. Пролетарской №1 в г.Усть-Лабинске</t>
  </si>
  <si>
    <t>1.4</t>
  </si>
  <si>
    <t>Капитальный ремонт Лечебного корпуса МБУЗ "ЦРБ" Усть-Лабинского района</t>
  </si>
  <si>
    <t>1.5</t>
  </si>
  <si>
    <t>Капитальный ремонт Центральной районной поликлиники МБУЗ "ЦРБ" Усть-Лабинского района</t>
  </si>
  <si>
    <t>1.6</t>
  </si>
  <si>
    <t>Капитальный ремонт Здания инфекционного корпуса МБУЗ "ЦРБ" Усть-Лабинского района</t>
  </si>
  <si>
    <t>1.7</t>
  </si>
  <si>
    <t>Капитальный ремонт Детской районной поликлиники МБУЗ "ЦРБ" Усть-Лабинского района</t>
  </si>
  <si>
    <t>Укрепление и модернизация материально-технической базы муниципальных учреждений здравоохранения (приобретение оборудования)</t>
  </si>
  <si>
    <t>Создание офисов врачей общей практики</t>
  </si>
  <si>
    <t>3.1</t>
  </si>
  <si>
    <t xml:space="preserve">Строительство здания амбулатории ВОП  (врача общей практики) в поселке Двубратский  </t>
  </si>
  <si>
    <t>Усть-Лабинский район (Двубратское  сельское поселение)</t>
  </si>
  <si>
    <t>3.2</t>
  </si>
  <si>
    <t>г.Усть-Лабинск, ул.Заполотня-ная</t>
  </si>
  <si>
    <t>строительные работы</t>
  </si>
  <si>
    <t>перенесен на конец 2014</t>
  </si>
  <si>
    <t>г.Усть-Лабинск, ул.Коммунальная, 1а</t>
  </si>
  <si>
    <t>завершен в срок</t>
  </si>
  <si>
    <t>соблюдены</t>
  </si>
  <si>
    <t>Промышленность производство прочих неметалических минеральных продуктов  ОКВЭД 26.40</t>
  </si>
  <si>
    <t>г.Усть-Лабинск, ул.Коммунальная,39</t>
  </si>
  <si>
    <t>выполнены работы 1-й очереди на 100%</t>
  </si>
  <si>
    <t>приостановлен</t>
  </si>
  <si>
    <t>Модернизация и реконструкция ЗАО сахарный завод "Свобода" ООО "Управляющая компания" Агрохолдинг Кубань"</t>
  </si>
  <si>
    <t>г.Усть-Лабинск, ул.Монтажная,д.1</t>
  </si>
  <si>
    <t xml:space="preserve">г.Усть-Лабинск, квартал № 305 </t>
  </si>
  <si>
    <t>подготовка материалов на ЭМИС</t>
  </si>
  <si>
    <t>г.Усть-Лабинск, ул.Коммунальная,41</t>
  </si>
  <si>
    <t>строительно-монтажные работы</t>
  </si>
  <si>
    <t>ввод в эксплуатацию перенесен на 3 квартал 2014 года в связи со смещением графика производства работ в связи с возникшими изменениями в проектной документации</t>
  </si>
  <si>
    <t>Усть-Лабинский район, п.Двубратский, животноводческий комплекс</t>
  </si>
  <si>
    <t>монтаж оборудования</t>
  </si>
  <si>
    <t>перенесен на июнь 2014 года</t>
  </si>
  <si>
    <t>Создание комплексного машиностроения и ресурсосберегающих технологий земледелия на территории муниципального образования Усть-Лабинский район Краснодарского края   ООО Торговый дом "Гомсельмаш ЮГ"</t>
  </si>
  <si>
    <t>г.Усть-Лабинск,                   Заполотняная,21</t>
  </si>
  <si>
    <t>разработка документации</t>
  </si>
  <si>
    <t>соблюдается</t>
  </si>
  <si>
    <t>г.Усть-Лабинск, Заполотняная,21</t>
  </si>
  <si>
    <t>сбор технических условий, подготовительныне работы по строительству ТСЦ, МТЗ</t>
  </si>
  <si>
    <t xml:space="preserve">предпола-гается 2019 </t>
  </si>
  <si>
    <t>г.Усть-Лабинск, ул.Ободовского и ул.Коминтерна</t>
  </si>
  <si>
    <t>на 30 % выполнено проектирование, огорожена строительная площадка, вынесены инженерные сети</t>
  </si>
  <si>
    <t>г.Усть-Лабинск, ул.Монтажная (вблизи контрольного поста ГИБДД РДПС)</t>
  </si>
  <si>
    <t>оборудована торговая площадка, осуществляется розничная и мелкооптовая торговля с/х продукции</t>
  </si>
  <si>
    <t>г.Усть-Лабинск, ул.Мира,77</t>
  </si>
  <si>
    <t>проведена государственная экспертиза, частично поставленго основное технологическое оборудование, заканчивается выполнние проектных работ, продолжается работа по заключению кредитного договора</t>
  </si>
  <si>
    <t>Проектирование и строительство здания амбулатории ВОП ( врача общей практики) в ст. Кирпильская</t>
  </si>
  <si>
    <t>Усть-Лабинский район (Кирпильское сельское поселение)</t>
  </si>
  <si>
    <r>
      <t>7.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>Обеспечение доступности жилья</t>
    </r>
  </si>
  <si>
    <r>
      <t>8.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>Архитектура и градостроительство</t>
    </r>
  </si>
  <si>
    <t>Строительство и реконструкция дорог местного значения Ленинского сельского поселения</t>
  </si>
  <si>
    <t>3.3</t>
  </si>
  <si>
    <t>Проектирование и строительство здания амбулатории ВОП ( врача общей практики) в х. Безлесный (предпроектные и проектные работы)</t>
  </si>
  <si>
    <t>Усть-Лабинский район (Ленинское  сельское поселение)</t>
  </si>
  <si>
    <t>3.4</t>
  </si>
  <si>
    <t>Проектирование и строительство здания амбулатории ВОП ( врача общей практики) в ст. Суворовской (предпроектные и проектные работы)</t>
  </si>
  <si>
    <t>Усть-Лабинский район (Суворовское  сельское поселение)</t>
  </si>
  <si>
    <t>Популяризация здорового образа жизни населения</t>
  </si>
  <si>
    <t>Усть-Лабинский район</t>
  </si>
  <si>
    <t>Строительство  ОКВЭД 45</t>
  </si>
  <si>
    <t>Размещение комплексной жилой застройки в г. Усть-Лабинске Квартал № 305 (участок №1)  ООО "Альянс"</t>
  </si>
  <si>
    <t>Размещение комплексной жилой застройки в г. Усть-Лабинске Квартал № 305 (участок №2)  ООО "Альянс"</t>
  </si>
  <si>
    <t>Размещение комплексной жилой застройки в г. Усть-Лабинске Квартал № 305 (участок №3)  ООО "Альянс"</t>
  </si>
  <si>
    <t>Промышленность Производство пещевых продуктов  ОКВЭД 15.1</t>
  </si>
  <si>
    <t>Строительство завода по первичной переработке (убой и охлаждение) ООО "Управляющая компания"Агрохолдинг Кубань"</t>
  </si>
  <si>
    <t>Сельское хозяйство  ОКВЭД 01.2</t>
  </si>
  <si>
    <t>СТФ на 50 тыс.  Голов Управляющая компания" Агрохолдинг Кубань"</t>
  </si>
  <si>
    <t>Промышленность Производство машин и оборудования ОКВЭД 29.3</t>
  </si>
  <si>
    <t>Строительство торгово-сервисного центра по обслуживванию автомобилей и специализированной техники в г. Усть-Лабинске  ООО Спецавтоград"</t>
  </si>
  <si>
    <t>Образование   ОКВЭД 80.2</t>
  </si>
  <si>
    <t>Строительство частного общеобразовательного учреждения "Усть-Лабинский Лицей на 680 мест"    ООО "Кампус"</t>
  </si>
  <si>
    <t>Торговля ОКВЭВ 52</t>
  </si>
  <si>
    <t>Строительство комплексного торгово-логистического центра по хранению, переработке и дистрибуции сельского хозяйства и пещевой промышленности в г. Усть-Лабинске   ООО "АгроЮтилити"</t>
  </si>
  <si>
    <t>Промышленность Производство пищевых продуктов  ОКВЭД  15.41</t>
  </si>
  <si>
    <t>Строительство завода по глубокой переработке сои ООО "Кубанский соевый концентрат"</t>
  </si>
  <si>
    <t>Информация о реализации инвестиционных проектов, утвержденных Программой социально-экономического развития муниципального образования Усть-Лабинский район  на период до 2017 года</t>
  </si>
  <si>
    <t>Создание благоприятных условий для привлечения медицинских и фармацевтических работников для работы в медицинских учреждениях (дополнительные меры социальной поддержки работников учреждений здравоохранения МО Усть-Лабинский район)</t>
  </si>
  <si>
    <r>
      <t>2.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>Образование</t>
    </r>
  </si>
  <si>
    <r>
      <t>в т.ч. дошкольное образование</t>
    </r>
    <r>
      <rPr>
        <sz val="11"/>
        <rFont val="Times New Roman"/>
        <family val="1"/>
      </rPr>
      <t xml:space="preserve"> и </t>
    </r>
    <r>
      <rPr>
        <b/>
        <sz val="11"/>
        <rFont val="Times New Roman"/>
        <family val="1"/>
      </rPr>
      <t>общее образование</t>
    </r>
  </si>
  <si>
    <t>Итого по образованию</t>
  </si>
  <si>
    <t>Строительство и реконструкция учреждений дошкольного образования</t>
  </si>
  <si>
    <t>Строительство детского детского сада на 250 мест в г.Усть-Лабинске</t>
  </si>
  <si>
    <t>Строительство детского детского сада на 250 мест в ст.Ладожской</t>
  </si>
  <si>
    <t>Усть-Лабинский район (Ладожское сельское  поселение)</t>
  </si>
  <si>
    <t>Строительство детского детского сада на   180 мест в ст.Кирпильской</t>
  </si>
  <si>
    <t>Усть-Лабинский район (Кирпильскоесельское  поселение)</t>
  </si>
  <si>
    <t>Строительство детского детского сада на  250  мест в ст.Воронежской</t>
  </si>
  <si>
    <t>Усть-Лабинский район (Воронежское сельское  поселение)</t>
  </si>
  <si>
    <t>Обеспеченность населения банковской инфраструктурой</t>
  </si>
  <si>
    <t>единиц на 10 тыс. населения</t>
  </si>
  <si>
    <t>94.</t>
  </si>
  <si>
    <t>Количество банковских карт в обслуживании</t>
  </si>
  <si>
    <t>штук</t>
  </si>
  <si>
    <t>95.</t>
  </si>
  <si>
    <t>Объем кредитования отраслей реального сектора экономики и населения Краснодарского края, в том числе</t>
  </si>
  <si>
    <t>96.</t>
  </si>
  <si>
    <t>Кредиты малому бизнесу</t>
  </si>
  <si>
    <t>97.</t>
  </si>
  <si>
    <t>Объем предоставленных ипотечных кредитов</t>
  </si>
  <si>
    <t>98.</t>
  </si>
  <si>
    <t>Объем собранных страховых премий</t>
  </si>
  <si>
    <t>99.</t>
  </si>
  <si>
    <t>Объем собранных страховых премий по добровольным видам страхования</t>
  </si>
  <si>
    <t>100.</t>
  </si>
  <si>
    <t>Доля добровольных видов страхования в общем объеме страховых премий</t>
  </si>
  <si>
    <t>Создание условий для развития финансовых услуг</t>
  </si>
  <si>
    <t>Строительство детского детского сада на 320  мест в г.Усть-Лабинске</t>
  </si>
  <si>
    <t>Усть-Лабинский район (Усть-Лабинское городское   поселение)</t>
  </si>
  <si>
    <t xml:space="preserve">Капитальный ремонт МБОУ № 18  115 мест ст.Воронежской </t>
  </si>
  <si>
    <t>Капитальный ремонт МБДОУ № 44 160 мест  г.Усть-Лабинска</t>
  </si>
  <si>
    <t>Усть-Лабинский район (Усть-Лабинское городское  поселение)</t>
  </si>
  <si>
    <t>Строительство пищеблока на территории МБДОУ № 18 в ст.Воронежской</t>
  </si>
  <si>
    <t>Капитальный ремонт здания МДОУ № 6 110 мест г. Усть-Лабински</t>
  </si>
  <si>
    <t>1.8</t>
  </si>
  <si>
    <t xml:space="preserve">Строительство пристроек к МБДОУ № 35 50 мест   ст. Кирпильская,
</t>
  </si>
  <si>
    <t>Усть-Лабинский район (Усть-Лабинское городское  поселение, Кирпильское селькое поселение)</t>
  </si>
  <si>
    <t xml:space="preserve">Строительство и реконструкция учреждений общего образования </t>
  </si>
  <si>
    <t>2.1.</t>
  </si>
  <si>
    <t>Реконструкция здания МБОУ НОШ № 30 х.Окбябрьского г.Усть-Лабинска</t>
  </si>
  <si>
    <t>Развитие системы дополнительного образования</t>
  </si>
  <si>
    <t>3.1.</t>
  </si>
  <si>
    <t>Капитальный ремонт здания и устройство  ограждения ЦДТ "Созвездие" г.Усть-Лабинска,</t>
  </si>
  <si>
    <t>Усть-Лабинский район (Усть-Лабинское городское  поселение, )</t>
  </si>
  <si>
    <t xml:space="preserve">Капитальный ремонт МБОУДОД ЦДТ  ст. Ладожская </t>
  </si>
  <si>
    <t>Капитальный ремонт здания МБОУ ДОД СЮН</t>
  </si>
  <si>
    <t>Приобретение транспортных средств в учреждения дополнительного образования г.Усть-Лабинска</t>
  </si>
  <si>
    <t xml:space="preserve">Укрепление и модернизация материально-технической базы муниципальных учреждений образования </t>
  </si>
  <si>
    <t>4.1</t>
  </si>
  <si>
    <t xml:space="preserve">Капитальный  ремонт кровли МБДОУ №10, 50 пос. Двубратский, 
ст. Некрасовская
</t>
  </si>
  <si>
    <t>Усть-Лабинский район (Двубратское,Некрасовское сельское  поселение)</t>
  </si>
  <si>
    <t>4.2</t>
  </si>
  <si>
    <t>Капитальный ремонт канализации и водопровода МБДОУ № 30, 41пос. Вимовец, г. Усть-Лабинск</t>
  </si>
  <si>
    <t>Усть-Лабинский район (Усть-Лабинское городское  поселение, Вимовское сельское поселение)</t>
  </si>
  <si>
    <t>4.3</t>
  </si>
  <si>
    <t>Капитальный ремонт отопительной системы МБОУ № 28 ст.Воронежская</t>
  </si>
  <si>
    <t>Усть-Лабинский район (Воронежское сельское поселение)</t>
  </si>
  <si>
    <t>4.4</t>
  </si>
  <si>
    <t xml:space="preserve">Капитальный ремонт здания МБДОУ № 14, 16, 23, 7, 12, 31, 37
</t>
  </si>
  <si>
    <t>4.5</t>
  </si>
  <si>
    <t xml:space="preserve">Устройство теневых навесов ДОУ №  3, 4, 5,7, 8,9,10, 11,14,15,19,20,22,23, 24,29,30,37,41 ,23,30,37
</t>
  </si>
  <si>
    <t>4.6</t>
  </si>
  <si>
    <t>Строительство надворного туалет МАДОУ № 1</t>
  </si>
  <si>
    <t>4.7</t>
  </si>
  <si>
    <t xml:space="preserve">Благоустройство территорий ДОУ № 2,3,4,5,8,9,10,11,14,15,16,19,20,22,23,24,26,27,29,30,31,35,37,39,41,50, 
</t>
  </si>
  <si>
    <t>4.8</t>
  </si>
  <si>
    <t xml:space="preserve">Замена оконных блоков МБДОУ №  16, 19, 26, 28, 31, 35, 39,  10, 11, 14,  20, 24,, 29,41,50
</t>
  </si>
  <si>
    <t>4.9</t>
  </si>
  <si>
    <t xml:space="preserve">Капитальный ремонт пищеблоков МБОУ  СОШ № 36,1,19, МАОУ СОШ 3
</t>
  </si>
  <si>
    <t>4.10</t>
  </si>
  <si>
    <t xml:space="preserve">Капитальный ремонт пищеблоков МБДОУ № 37,41,4,9,1,10,19,20,26,28,29,31,39
</t>
  </si>
  <si>
    <t>4.11</t>
  </si>
  <si>
    <t xml:space="preserve">Капитальный ремонт кровли 
МБОУ СОШ № 1, 21,20,5,36,10,4,12,13,18,17,8,15,19,22,25,26,27 
</t>
  </si>
  <si>
    <t>4.12</t>
  </si>
  <si>
    <t xml:space="preserve">Капитальный ремонт спортивных залов МБОУ гимназия № 5,
МБОУ СОШ № 10,1,12,14,23,20,4,13,15,23,7,18,21,26,8
</t>
  </si>
  <si>
    <t>Капитальный ремонт канализационной системы МБОУ СОШ № 10,5,19,36,13,11,7,12,18</t>
  </si>
  <si>
    <t>4.14</t>
  </si>
  <si>
    <t xml:space="preserve">Капитальный ремонт внутренних помещений здания МБОУ СОШ № 36,
МБОУ СОШ 19, 7,11,1
</t>
  </si>
  <si>
    <t>4.15</t>
  </si>
  <si>
    <t xml:space="preserve">Благоустройство территорий школьных дворов 
МБОУ СОШ № 1, 4, 6, 36,7, 8, 9, 10, 11 ,12 ,13 ,14 ,15 ,16, 17, 18, 19,20 21, 22, 23, 24, 25,  МБОУ ООШ № 26,27,28, МАОУ СОШ № 3,МБОУ гимназия № 5
</t>
  </si>
  <si>
    <t>4.16</t>
  </si>
  <si>
    <t xml:space="preserve">Устройство ограждений МБОУ СОШ № 28,22, 17,9,19,10,21,8,18
</t>
  </si>
  <si>
    <t>4.17</t>
  </si>
  <si>
    <t>Приложение 
к письму муниципального образования Усть-Лабинский район 
от _____________ №______________</t>
  </si>
  <si>
    <t>Монтаж систем видеонаблюдения МБОУ СОШ № 6,10,20,1,4,36, МАОУ СОШ 2,3</t>
  </si>
  <si>
    <t>4.18</t>
  </si>
  <si>
    <t xml:space="preserve">Замена электрической проводки МБОУ СОШ № 15,10,7,23,19,20,36,12,13,16,18,21,22,1,11
</t>
  </si>
  <si>
    <t>4.19</t>
  </si>
  <si>
    <t xml:space="preserve">Капитальный ремонт (Замена оконных блоков) МБОУ СОШ № 9, 10, 11, 15, 17, 20, 23, 25, 28, 
12, 13, 16, 18, 22, 27, 31
</t>
  </si>
  <si>
    <t>4.20</t>
  </si>
  <si>
    <t xml:space="preserve">Капитальный ремонт учреждений общего образования (благоустройство теплого туалета):
МБОУ СОШ № 13,15,20,1,25,17,МБОУ ООШ № 26,27,28
</t>
  </si>
  <si>
    <t>4.21</t>
  </si>
  <si>
    <t>Организация отдыха, оздоровления и занятости детей и подросков в муниципальном образовании Усть-Лабинский район</t>
  </si>
  <si>
    <t>4.22</t>
  </si>
  <si>
    <t>Повышение уровня безопасности  образовательных учреждений (оснащение всех зданий и помещений учреждений образования системами АПС, системами оповещения о пожаре)</t>
  </si>
  <si>
    <t>4.23</t>
  </si>
  <si>
    <t>Энергосбережение  и повышение энергетической эффективностии в муниципальных образовательных учреждениях (проведения комплесного энергетического обследования, установка приборов учета топливно энергетических ресурсов)</t>
  </si>
  <si>
    <t>4.24</t>
  </si>
  <si>
    <t>Развитие инклюзивного образования (оснащение образовательных учреждений пандусами в МАОУ СОШ № 3, МБОУ СОШ № 8,9,10,11,25,36,12,13,16,17,18,14,19,21,22,23,24,МБОУ ООШ 26,27,28,31, гимназия 5)</t>
  </si>
  <si>
    <t>4.25</t>
  </si>
  <si>
    <t>Подготовка и переподготовка кадров муниципальных учреждений образования</t>
  </si>
  <si>
    <r>
      <t>3.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>Физическая культура и спорт</t>
    </r>
  </si>
  <si>
    <t>Итого по физической культуре и спорту</t>
  </si>
  <si>
    <t>1.1.</t>
  </si>
  <si>
    <t>Строительство  плавательного бассейна в г. Усть-Лабинске</t>
  </si>
  <si>
    <t>1.2.</t>
  </si>
  <si>
    <t>Строительство спортивно-комплексной  площадки на территории Двубратского сельского поселения</t>
  </si>
  <si>
    <t>Усть-Лабинский район (двубратское сельское  поселение)</t>
  </si>
  <si>
    <t>Реконструкция административного-бытового здания стадиона "Кубань"</t>
  </si>
  <si>
    <t>Реконструкция стадиона в х. Безлесный  ул.Красной ,66 Ленинского сельского поселения</t>
  </si>
  <si>
    <t>Усть-Лабинский район (Ленинское сельское  поселение)</t>
  </si>
  <si>
    <t>Строительство 2 спортивно-комплексных  площадок на территории Усть-Лабинского городского поселения</t>
  </si>
  <si>
    <t>Строительство спортивной площадки на территории Ленинского сельского поселения</t>
  </si>
  <si>
    <r>
      <t>4.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 xml:space="preserve">Культура </t>
    </r>
  </si>
  <si>
    <t>Итого культура</t>
  </si>
  <si>
    <t>Капитальный ремонт здания РДК "Кубань" и благоустройство прилегающей территории</t>
  </si>
  <si>
    <t>Строительство нового здания музея на территории г. Усть-Лабинска</t>
  </si>
  <si>
    <t>Ремонт отопления в здании центральной библиотеки г.Усть-Лабинска</t>
  </si>
  <si>
    <t>Капиальный ремонт здания дома культуры х.Октябрьского Усть-Лабинского городского поселения</t>
  </si>
  <si>
    <t>Капитальный ремонт здания городского дома культуры и благоустройство припарковой зоны</t>
  </si>
  <si>
    <t>Капитальный ремонт здания дома культуры Александровского сельского поселения</t>
  </si>
  <si>
    <t>Усть-Лабинский район (Александровское сельское  поселение)</t>
  </si>
  <si>
    <t>Капитальный ремонт здания дома культуры Ладожского сельского поселения</t>
  </si>
  <si>
    <t>Капитальный ремонт здания дома культуры Новолабинского сельского поселения</t>
  </si>
  <si>
    <t>Усть-Лабинский район (Новолабинское сельское  поселение)</t>
  </si>
  <si>
    <t>Капитальный ремонт здания дома культуры Братского сельского поселения</t>
  </si>
  <si>
    <t>Усть-Лабинский район (Братское сельское  поселение)</t>
  </si>
  <si>
    <t>Капитальный ремонт здания дома культуры Восточного сельского поселения</t>
  </si>
  <si>
    <t>Усть-Лабинский район (Восточного сельское  поселение)</t>
  </si>
  <si>
    <t>Капитальный ремонт здания дома культуры Некрасовского сельского поселения</t>
  </si>
  <si>
    <t>Усть-Лабинский район (Некрасовское сельское  поселение)</t>
  </si>
  <si>
    <t>Капитальный ремонт здания дома культуры Тенгинского сельского поселения</t>
  </si>
  <si>
    <t>Торговля автотранспортными средствами и мотоциклами, их техническое обслуживание и ремонт  ОКВД 50.20</t>
  </si>
  <si>
    <t>Строительсьво сервисного центра по техническому обслуживанию грузовых автомобилей ИП Скворцов</t>
  </si>
  <si>
    <t>Промышленность производствпо пищевых продуктов ОКВЭД 15.51.2</t>
  </si>
  <si>
    <t>Реконструкция и техническое пероевооружение ( с полной заменой основного производсвенного оборудования и увеличение производственных мощностей), молочного комбината в Усть-Лабинске</t>
  </si>
  <si>
    <t>Строительство по производству газобетонных блоков мощностью 420 тыс. куб. м. в год  ООО "Главстрой Усть-Лабинск"</t>
  </si>
  <si>
    <t>Промышленность производствпо пищевых продуктов ОКВЭД 15.83</t>
  </si>
  <si>
    <t>Усть-Лабинский район (Тенгинское сельское  поселение)</t>
  </si>
  <si>
    <t>Капитальный ремонт здания дома культуры Суворовского сельского поселения</t>
  </si>
  <si>
    <t>Усть-Лабинский район (Суворовское сельское  поселение)</t>
  </si>
  <si>
    <t>Капитальный ремонт здания дома культуры Ленинского сельского поселения</t>
  </si>
  <si>
    <t>Усть-Лабинский район (Ленинское  сельское  поселение)</t>
  </si>
  <si>
    <t>Капитальный ремонт здания дома культуры Двубратского сельского поселения</t>
  </si>
  <si>
    <t>Усть-Лабинский район (Двубратское сельское  поселение)</t>
  </si>
  <si>
    <t>Капитальный ремонт здания дома культуры Железного сельского поселения ( х.Свободный)</t>
  </si>
  <si>
    <t>Усть-Лабинский район (Железное сельское  поселение)</t>
  </si>
  <si>
    <t>Капитальный ремонт здания дома культуры Кирпильского сельского поселения</t>
  </si>
  <si>
    <t>Усть-Лабинский район (Кирпильское  сельское  поселение)</t>
  </si>
  <si>
    <t>Капитальный ремонт библиотеки х.Красном Александровского сельского поселения</t>
  </si>
  <si>
    <t>Усть-Лабинский район (Александровское  сельское  поселение)</t>
  </si>
  <si>
    <t>Капитальный ремонт здания центральной библиотеки</t>
  </si>
  <si>
    <t>Подготовка, переподготовка, повышение квалификации кадров муниципальных учреждений культуры</t>
  </si>
  <si>
    <r>
      <t>5.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>Топливно-энергетический комплекс</t>
    </r>
  </si>
  <si>
    <t>Итого топливно-энергетический комплекс</t>
  </si>
  <si>
    <t>Газификация домов и населенных пунктов</t>
  </si>
  <si>
    <t>Строительство объекта "Система газоснабжения х.Саратовского и х. Калининского Усть-Лабинского района (2-я очередь)"</t>
  </si>
  <si>
    <t xml:space="preserve">Усть-Лабинский район </t>
  </si>
  <si>
    <t>Строительство объекта "Система газоснабжения х.Красного и х. Неелинского Усть-Лабинского района"</t>
  </si>
  <si>
    <t>Строительство объекта "Система газоснабжения х.Заречного, х. Кубанского и х.Огонек Усть-Лабинского района"</t>
  </si>
  <si>
    <t>Строительство объекта "Система газоснабжения х.Свободного Усть-Лабинского района"</t>
  </si>
  <si>
    <t>Развитие газификации на территории Усть-Лабинского городского поселения</t>
  </si>
  <si>
    <t>Газификация комплексной жилой застройки в 305 квартале (1 очередь) г. Усть-Лабинска</t>
  </si>
  <si>
    <t>Развитие газификации на территории 302 квартала г. Усть-Лабинска</t>
  </si>
  <si>
    <t>Газификация Воронежского сельского поселения</t>
  </si>
  <si>
    <t>Усть-Лабинский район (Воронежское сельское   поселение)</t>
  </si>
  <si>
    <t>1,8</t>
  </si>
  <si>
    <t>Газификация Ладожского сельского поселения</t>
  </si>
  <si>
    <t>1.9</t>
  </si>
  <si>
    <t>Газификация Некрасовского сельского поселения</t>
  </si>
  <si>
    <t>Усть-Лабинский район (Некрасовское сельское   поселение)</t>
  </si>
  <si>
    <t>2.0</t>
  </si>
  <si>
    <t xml:space="preserve">Газификация Двубратского сельского поселения </t>
  </si>
  <si>
    <t>Усть-Лабинский район (Двубратское сельское   поселение)</t>
  </si>
  <si>
    <t>2.1</t>
  </si>
  <si>
    <t>Газификация Кирпильского сельского поселения</t>
  </si>
  <si>
    <t>Усть-Лабинский район (Кирпильское сельское   поселение)</t>
  </si>
  <si>
    <t>2.2</t>
  </si>
  <si>
    <t>Газификация Братского сельского поселения</t>
  </si>
  <si>
    <t>Усть-Лабинский район (Братского сельское   поселение)</t>
  </si>
  <si>
    <t>2.3</t>
  </si>
  <si>
    <t>Газификация Железного сельского поселения</t>
  </si>
  <si>
    <t>Усть-Лабинский район (Железное сельское   поселение)</t>
  </si>
  <si>
    <t>2.4</t>
  </si>
  <si>
    <t>Газификация Новолабинского сельского поселения</t>
  </si>
  <si>
    <t>Усть-Лабинский район (Новолабинское сельское   поселение)</t>
  </si>
  <si>
    <t>2,5</t>
  </si>
  <si>
    <t>Газификация Вимовского сельского поселения</t>
  </si>
  <si>
    <t>Усть-Лабинский район (Вимовское сельское   поселение)</t>
  </si>
  <si>
    <t>2.6</t>
  </si>
  <si>
    <t>Газификация Александровского сельского поселения</t>
  </si>
  <si>
    <t>Усть-Лабинский район (Александровское   сельское поселение)</t>
  </si>
  <si>
    <r>
      <t>6.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>Жилищно-коммунальное хозяйство</t>
    </r>
  </si>
  <si>
    <t>Итого жилищно-коммунальное хозяйство</t>
  </si>
  <si>
    <t>Восстановление имущества, находящегося в муниципальной собственности Двубратского сельского поселения</t>
  </si>
  <si>
    <t>коммунальное хозяйство</t>
  </si>
  <si>
    <t>Реконструкция водопроводов и объектов водоотведения</t>
  </si>
  <si>
    <t>Реконструкция водопроводных сетей и объектов водоотведения Ленинского сельского поселения</t>
  </si>
  <si>
    <t>Реконструкция водопроводных сетей и объектов водоотведения Кирпильского сельского поселения</t>
  </si>
  <si>
    <t>проект в стадии разработки</t>
  </si>
  <si>
    <t>экономия за счет проведения торгов</t>
  </si>
  <si>
    <t>отсутствие средств в бюджете поселения</t>
  </si>
  <si>
    <t>Торги прошли в конце 2013 года работы будут выполнятся в 2014г</t>
  </si>
  <si>
    <t>торги прошли в конце 2013 года работы будут выполнятся в 2014г</t>
  </si>
  <si>
    <t>Усть-Лабинский район (Кирпильского сельское  поселение)</t>
  </si>
  <si>
    <t>Реконструкция водопроводных сетей и объектов водоотведения Суворовского сельского поселения</t>
  </si>
  <si>
    <t>Усть-Лабинский район (Суворовское сельское поселение)</t>
  </si>
  <si>
    <t>Реконструкция водопроводных сетей и объектов водоотведения Братского сельского поселения</t>
  </si>
  <si>
    <t>Усть-Лабинский район (Братское  сельское поселение)</t>
  </si>
  <si>
    <t>Реконструкция водопроводных сетей и объектов водоотведения Вимовского сельского поселения</t>
  </si>
  <si>
    <t>Усть-Лабинский район (Вимовское  сельское поселение)</t>
  </si>
  <si>
    <t>Реконструкция водопроводных сетей и объектов водоотведения Восточного сельского поселения</t>
  </si>
  <si>
    <t>Усть-Лабинский район (Восточное  сельское поселение)</t>
  </si>
  <si>
    <t>Реконструкция водопроводных сетей и объектов водоотведения Воронежского сельского поселения</t>
  </si>
  <si>
    <t>Усть-Лабинский район (Воронежское  сельское поселение)</t>
  </si>
  <si>
    <t>Физкультура и спорт</t>
  </si>
  <si>
    <t>Инфраструктурная обеспеченность</t>
  </si>
  <si>
    <t>Объем промышленной продукции по полному кругу предприятий</t>
  </si>
  <si>
    <t>Реконструкция водопроводных сетей и объектов водоотведения Ладожского сельского поселения</t>
  </si>
  <si>
    <t>Усть-Лабинский район (Ладожское  сельское поселение)</t>
  </si>
  <si>
    <t>Реконструкция водопроводных сетей и объектов водоотведения Александровского сельского поселения</t>
  </si>
  <si>
    <t>Усть-Лабинский район (Александровское сельское поселение)</t>
  </si>
  <si>
    <t>1.10</t>
  </si>
  <si>
    <t>Реконструкция водопроводных сетей и объектов водоотведения Некрасовского сельского поселения</t>
  </si>
  <si>
    <t>Усть-Лабинский район (Некрасовское сельское поселение)</t>
  </si>
  <si>
    <t>1.11</t>
  </si>
  <si>
    <t>Реконструкция водопроводных сетей и объектов водоотведения Двубратского сельского поселения</t>
  </si>
  <si>
    <t>1.12</t>
  </si>
  <si>
    <t>Реконструкция водопроводных сетей и объектов водоотведения Железного сельского поселения</t>
  </si>
  <si>
    <t>1.13</t>
  </si>
  <si>
    <t>Реконструкция водопроводных сетей и объектов водоотведения Тенгинского сельского поселения</t>
  </si>
  <si>
    <t>Усть-Лабинский район (Тенгинское сельское   поселение)</t>
  </si>
  <si>
    <t>1.14</t>
  </si>
  <si>
    <t xml:space="preserve">Реконструкция водопроводных сетей и объектов водоотведения Усть-Лабинского городского сельского поселения , ремонт канализационных сетей в г.Усть-Лабинске, </t>
  </si>
  <si>
    <t>Реконструкция и строительство объектов теплоснабжения</t>
  </si>
  <si>
    <t>Реконструкция и строительство объектов теплоснабжения Ладожского сельского поселения</t>
  </si>
  <si>
    <t>Реконструкция и строительство объектов теплоснабжения Двубратского сельского поселения</t>
  </si>
  <si>
    <t>Усть-Лабинский район (Двубратское сельское поселение)</t>
  </si>
  <si>
    <t xml:space="preserve">Реконструкция и строительство объектов теплоснабжения Усть-Лабинского городского поселения </t>
  </si>
  <si>
    <t>благоустройство</t>
  </si>
  <si>
    <t>Реконструкция и строительство тротуаров</t>
  </si>
  <si>
    <t>Реконструкция и строительство тротуаров на территории Ленинского сельского поселения</t>
  </si>
  <si>
    <t>Реконструкция и строительство тротуаров на территории Кирпильского сельского поселения</t>
  </si>
  <si>
    <t>Усть-Лабинский район (Кирпильское сельское  поселение)</t>
  </si>
  <si>
    <t>Реконструкция и строительство тротуаров на территории Вимовского сельского поселения</t>
  </si>
  <si>
    <t>Усть-Лабинский район (Вимовское сельское  поселение)</t>
  </si>
  <si>
    <t>Реконструкция и строительство тротуаров на территории Восточного сельского поселения</t>
  </si>
  <si>
    <t>Усть-Лабинский район (Восточное сельское  поселение)</t>
  </si>
  <si>
    <t>Реконструкция и строительство тротуаров на территории Ладожского сельского поселения</t>
  </si>
  <si>
    <t>Реконструкция и строительство тротуаров на территории Александровского сельского поселения</t>
  </si>
  <si>
    <t>Реконструкция и строительство тротуаров на территории Некрасовского сельского поселения</t>
  </si>
  <si>
    <t>Реконструкция и строительство тротуаров на территории Двубратского сельского поселения</t>
  </si>
  <si>
    <t>Реконструкция и строительство тротуаров на территории Железного сельского поселения</t>
  </si>
  <si>
    <t>Реконструкция и строительство тротуаров на территории Усть-Лабинского городского поселения</t>
  </si>
  <si>
    <t>Обустройство детских игровых площадок</t>
  </si>
  <si>
    <t>Обустройство детских игровых площадок на территории Ленинского сельского поселения</t>
  </si>
  <si>
    <t>Обустройство детских игровых площадок на территории Кирпильского сельского поселения</t>
  </si>
  <si>
    <t>Обустройство детских игровых площадок на территории Суворовского сельского поселения</t>
  </si>
  <si>
    <t>Обустройство детских игровых площадок на территории Братского сельского поселения</t>
  </si>
  <si>
    <t>Усть-Лабинский район (Братское сельское поселение)</t>
  </si>
  <si>
    <t>2.5</t>
  </si>
  <si>
    <t>Обустройство детских игровых площадок на территории Вимовского сельского поселения</t>
  </si>
  <si>
    <t>Усть-Лабинский район (Вимовское сельское поселение)</t>
  </si>
  <si>
    <t>Обустройство детских игровых площадок на территории Востчного сельского поселения</t>
  </si>
  <si>
    <t>Усть-Лабинский район (Восточное сельское поселение)</t>
  </si>
  <si>
    <t>2.7</t>
  </si>
  <si>
    <t>Обустройство детских игровых площадок на территории Воронежского сельского поселения</t>
  </si>
  <si>
    <t>2.8</t>
  </si>
  <si>
    <t>Обустройство детских игровых площадок на территории Ладожского сельского поселения</t>
  </si>
  <si>
    <t>Усть-Лабинский район (Ладожское сельское поселение)</t>
  </si>
  <si>
    <t>2.9</t>
  </si>
  <si>
    <t>Обустройство детских игровых площадок на территории Алексанровского сельского поселения</t>
  </si>
  <si>
    <t>3.0</t>
  </si>
  <si>
    <t>Обустройство детских игровых площадок на территории Двубратского сельского поселения</t>
  </si>
  <si>
    <t>Обустройство детских игровых площадок на территории Железного сельского поселения</t>
  </si>
  <si>
    <t>Усть-Лабинский район (Железное сельское поселение)</t>
  </si>
  <si>
    <t>Обустройство детских игровых площадок на территории Новолабинского сельского поселения</t>
  </si>
  <si>
    <t>Усть-Лабинский район (Новолабинское сельское поселение)</t>
  </si>
  <si>
    <t>Обустройство детских игровых площадок на территории Усть-Лабинского городского поселения</t>
  </si>
  <si>
    <t>Усть-Лабинский район (Усть-Лабинского городского поселение)</t>
  </si>
  <si>
    <t>Обустройство детских игровых площадок на территории Тенгинского сельского поселения</t>
  </si>
  <si>
    <t>Усть-Лабинский район (Тенгинское  сельское поселение)</t>
  </si>
  <si>
    <t>Модернизация системы наружного освещения</t>
  </si>
  <si>
    <t>Модедернизация системы наружного освещения Ленинского сельского поселения</t>
  </si>
  <si>
    <t>Модедернизация системы наружного освещения Суворовского сельского поселения</t>
  </si>
  <si>
    <t>Модедернизация системы наружного освещения Братского сельского поселения</t>
  </si>
  <si>
    <t>Модедернизация системы наружного освещения Вимовского сельского поселения</t>
  </si>
  <si>
    <t>3.5</t>
  </si>
  <si>
    <t>17504,0  /  2464</t>
  </si>
  <si>
    <t>Модедернизация системы наружного освещения Восточного сельского поселения</t>
  </si>
  <si>
    <t>3.6</t>
  </si>
  <si>
    <t>Модедернизация системы наружного освещения Воронежского сельского поселения</t>
  </si>
  <si>
    <t>Модедернизация системы наружного освещения Ладожского сельского поселения</t>
  </si>
  <si>
    <t>3.7</t>
  </si>
  <si>
    <t>Модедернизация системы наружного освещения Александровского сельского поселения</t>
  </si>
  <si>
    <t>3.8</t>
  </si>
  <si>
    <t>Модедернизация системы наружного освещения Некрасовского сельского поселения</t>
  </si>
  <si>
    <t>Модедернизация системы наружного освещения Новолабинского сельского поселения</t>
  </si>
  <si>
    <t>Модернизация системы наружного освещения Усть-Лабинского городского поселения</t>
  </si>
  <si>
    <t>Итого обеспечение доступности жилья</t>
  </si>
  <si>
    <t xml:space="preserve">Предоставление социальных выплат  молодым семьям на приобретение (строительство) жилья в рамках подпрограммы " Обеспечениежильем молодых семей" ФЦП "Жилище" на 2011-2015 годы </t>
  </si>
  <si>
    <t xml:space="preserve">Строительство 30-ти квартирного жилого дома социального назначения в г.Усть-Лабинске по ул.Воронежской  </t>
  </si>
  <si>
    <t xml:space="preserve">Строительство  жилого дома социального назначения в г.Усть-Лабинске </t>
  </si>
  <si>
    <t>Итого архитектура и градостроительство</t>
  </si>
  <si>
    <t>Комплексное развитие систем коммунальной инфраструктуры Усть-Лабинского городского поселения</t>
  </si>
  <si>
    <t>Комплексное развитие систем коммунальной инфраструктуры Вимовского сельского поселения</t>
  </si>
  <si>
    <t>Комплексное развитие систем коммунальной инфраструктуры Александровского сельского поселения</t>
  </si>
  <si>
    <t>Комплексное развитие систем коммунальной инфраструктуры Братского сельского поселения</t>
  </si>
  <si>
    <t>Комплексное развитие систем коммунальной инфраструктуры Воронежского сельского поселения</t>
  </si>
  <si>
    <t>проводится не государственная экспертиза</t>
  </si>
  <si>
    <t>недобросовестный подрядчик ,расторждение контракта</t>
  </si>
  <si>
    <t>снижение цены на торгах</t>
  </si>
  <si>
    <t>отсутствие финансирования( средства поступили в декабре 2013г.)</t>
  </si>
  <si>
    <t>не выполнены работы по выносу инженерных  сетей</t>
  </si>
  <si>
    <t>Для приведения к САНП требуется реконструкция пищеблока</t>
  </si>
  <si>
    <t>проект в стадии разработки,треб. изготовление ПСД</t>
  </si>
  <si>
    <t>Проект в стадии разработки</t>
  </si>
  <si>
    <t>нет финансирования края,проект в стадии разработки</t>
  </si>
  <si>
    <t>расторгнут контракт с недобросовестным подрядчиком, новый контракт заключон 25.12.2013г. Работы ведутся</t>
  </si>
  <si>
    <t>не выполнены работы по МБДОУ №37</t>
  </si>
  <si>
    <t>снижение цыны за счет торгов</t>
  </si>
  <si>
    <t>Комплексное развитие систем коммунальной инфраструктуры Восточного сельского поселения</t>
  </si>
  <si>
    <t>Комплексное развитие систем коммунальной инфраструктуры Двубратского сельского поселения</t>
  </si>
  <si>
    <t>Комплексное развитие систем коммунальной инфраструктуры Железного сельского поселения</t>
  </si>
  <si>
    <t>Комплексное развитие систем коммунальной инфраструктуры Кирпильского сельского поселения</t>
  </si>
  <si>
    <t>Усть-Лабинский район (Киприльское сельское поселение)</t>
  </si>
  <si>
    <t>Комплексное развитие систем коммунальной инфраструктуры Ладожского сельского поселения</t>
  </si>
  <si>
    <t>Комплексное развитие систем коммунальной инфраструктуры Ленинского сельского поселения</t>
  </si>
  <si>
    <t>Усть-Лабинский район (Ленинское сельское поселение)</t>
  </si>
  <si>
    <t>Комплексное развитие систем коммунальной инфраструктуры Некрасовского сельского поселения</t>
  </si>
  <si>
    <t>Комплексное развитие систем коммунальной инфраструктуры Новолабинского сельского поселения</t>
  </si>
  <si>
    <t>Комплексное развитие систем коммунальной инфраструктуры Суворовского  сельского поселения</t>
  </si>
  <si>
    <t>Комплексное развитие систем коммунальной инфраструктуры Тенгинского сельского поселения</t>
  </si>
  <si>
    <t>Усть-Лабинский район (Тенгинское сельское поселение)</t>
  </si>
  <si>
    <t>Изготовление землеустроительной документации на земельные участки Ладожского сельского поселения</t>
  </si>
  <si>
    <t>Изготовление землеустроительной документации на земельные участки Двубратского сельского поселения</t>
  </si>
  <si>
    <t>Подготовка генерального плана х.Сокольский с внесением изменений в генеральный план Железного сельского поселения, подготовка правил землепользования и застройки применительно к территории х.Сокольский с внесением изменений в правила землепользования и застройки Железного сельского поселения</t>
  </si>
  <si>
    <t xml:space="preserve"> Внесение изменений в правила землепользования и застройки Усть-Лабинского городского поселения</t>
  </si>
  <si>
    <t>Разработка правил землепользования и застройки Суворовского сельского поселения</t>
  </si>
  <si>
    <t xml:space="preserve">Подготовка проекта планировки с проектом межевания 301 квартала в восточной части г.Усть-Лабинска </t>
  </si>
  <si>
    <t xml:space="preserve">Подготовка проекта планировки с проектом межевания 302 квартала в восточной части г.Усть-Лабинска </t>
  </si>
  <si>
    <t xml:space="preserve">Подготовка проекта планировки с проектом межевания 305 квартала в восточной части г.Усть-Лабинска </t>
  </si>
  <si>
    <t xml:space="preserve"> Подготовка проекта планировки с проектом межевания территории центральной части г.Усть-Лабинска в границах улиц Железнодорожная-Ленина-Агаркова-Красноармейская-Гагарина-Куйбышева-Элеваторная для строительства, реконструкции улиц и лининейных объектов инженерной инфраструктуры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</si>
</sst>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0.000"/>
    <numFmt numFmtId="168" formatCode="0.0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7" fillId="7" borderId="1" applyNumberFormat="0" applyAlignment="0" applyProtection="0"/>
    <xf numFmtId="0" fontId="30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1" fillId="21" borderId="7" applyNumberFormat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7" fillId="0" borderId="12" xfId="0" applyNumberFormat="1" applyFont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 vertical="top" wrapText="1"/>
    </xf>
    <xf numFmtId="1" fontId="8" fillId="0" borderId="13" xfId="0" applyNumberFormat="1" applyFont="1" applyBorder="1" applyAlignment="1">
      <alignment horizontal="center" vertical="top" wrapText="1"/>
    </xf>
    <xf numFmtId="1" fontId="9" fillId="0" borderId="14" xfId="0" applyNumberFormat="1" applyFont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left" vertical="top" wrapText="1"/>
    </xf>
    <xf numFmtId="0" fontId="15" fillId="0" borderId="15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164" fontId="7" fillId="0" borderId="12" xfId="0" applyNumberFormat="1" applyFont="1" applyBorder="1" applyAlignment="1">
      <alignment horizontal="center" vertical="top" wrapText="1"/>
    </xf>
    <xf numFmtId="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left" indent="1"/>
    </xf>
    <xf numFmtId="49" fontId="1" fillId="0" borderId="10" xfId="0" applyNumberFormat="1" applyFont="1" applyBorder="1" applyAlignment="1">
      <alignment vertical="top" wrapText="1"/>
    </xf>
    <xf numFmtId="165" fontId="1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65" fontId="1" fillId="0" borderId="10" xfId="0" applyNumberFormat="1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3" fontId="11" fillId="0" borderId="12" xfId="0" applyNumberFormat="1" applyFont="1" applyFill="1" applyBorder="1" applyAlignment="1">
      <alignment horizontal="center" vertical="top" wrapText="1"/>
    </xf>
    <xf numFmtId="1" fontId="14" fillId="0" borderId="12" xfId="0" applyNumberFormat="1" applyFont="1" applyFill="1" applyBorder="1" applyAlignment="1">
      <alignment horizontal="center" vertical="top" wrapText="1"/>
    </xf>
    <xf numFmtId="164" fontId="11" fillId="0" borderId="12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" fontId="14" fillId="0" borderId="14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left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vertical="top" wrapText="1"/>
    </xf>
    <xf numFmtId="1" fontId="12" fillId="0" borderId="12" xfId="0" applyNumberFormat="1" applyFont="1" applyFill="1" applyBorder="1" applyAlignment="1">
      <alignment horizontal="center" vertical="top" wrapText="1"/>
    </xf>
    <xf numFmtId="164" fontId="8" fillId="0" borderId="12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" fontId="11" fillId="0" borderId="14" xfId="0" applyNumberFormat="1" applyFont="1" applyFill="1" applyBorder="1" applyAlignment="1">
      <alignment horizontal="left" vertical="top" wrapText="1"/>
    </xf>
    <xf numFmtId="1" fontId="11" fillId="0" borderId="14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1" fontId="11" fillId="0" borderId="12" xfId="0" applyNumberFormat="1" applyFont="1" applyFill="1" applyBorder="1" applyAlignment="1">
      <alignment horizontal="left" vertical="top" wrapText="1"/>
    </xf>
    <xf numFmtId="1" fontId="11" fillId="0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1" fontId="11" fillId="0" borderId="12" xfId="0" applyNumberFormat="1" applyFont="1" applyFill="1" applyBorder="1" applyAlignment="1">
      <alignment vertical="top" wrapText="1"/>
    </xf>
    <xf numFmtId="1" fontId="9" fillId="0" borderId="12" xfId="0" applyNumberFormat="1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left" vertical="top" wrapText="1"/>
    </xf>
    <xf numFmtId="1" fontId="8" fillId="0" borderId="12" xfId="0" applyNumberFormat="1" applyFont="1" applyFill="1" applyBorder="1" applyAlignment="1">
      <alignment vertical="top" wrapText="1"/>
    </xf>
    <xf numFmtId="1" fontId="8" fillId="0" borderId="12" xfId="0" applyNumberFormat="1" applyFont="1" applyFill="1" applyBorder="1" applyAlignment="1">
      <alignment horizontal="center" vertical="top" wrapText="1"/>
    </xf>
    <xf numFmtId="1" fontId="12" fillId="0" borderId="14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vertical="top" wrapText="1"/>
    </xf>
    <xf numFmtId="1" fontId="13" fillId="0" borderId="12" xfId="0" applyNumberFormat="1" applyFont="1" applyFill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horizontal="left" vertical="top" wrapText="1"/>
    </xf>
    <xf numFmtId="1" fontId="5" fillId="0" borderId="12" xfId="0" applyNumberFormat="1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left" vertical="top" wrapText="1"/>
    </xf>
    <xf numFmtId="3" fontId="8" fillId="0" borderId="12" xfId="0" applyNumberFormat="1" applyFont="1" applyFill="1" applyBorder="1" applyAlignment="1">
      <alignment horizontal="center" vertical="top"/>
    </xf>
    <xf numFmtId="3" fontId="11" fillId="0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top"/>
    </xf>
    <xf numFmtId="1" fontId="5" fillId="0" borderId="14" xfId="0" applyNumberFormat="1" applyFont="1" applyFill="1" applyBorder="1" applyAlignment="1">
      <alignment horizontal="left" vertical="top" wrapText="1"/>
    </xf>
    <xf numFmtId="1" fontId="5" fillId="0" borderId="14" xfId="0" applyNumberFormat="1" applyFont="1" applyFill="1" applyBorder="1" applyAlignment="1">
      <alignment vertical="top" wrapText="1"/>
    </xf>
    <xf numFmtId="164" fontId="11" fillId="0" borderId="14" xfId="0" applyNumberFormat="1" applyFont="1" applyFill="1" applyBorder="1" applyAlignment="1">
      <alignment horizontal="center" vertical="top" wrapText="1"/>
    </xf>
    <xf numFmtId="165" fontId="11" fillId="0" borderId="12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165" fontId="5" fillId="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/>
    </xf>
    <xf numFmtId="0" fontId="35" fillId="0" borderId="12" xfId="0" applyFont="1" applyFill="1" applyBorder="1" applyAlignment="1">
      <alignment horizontal="center" vertical="top" wrapText="1"/>
    </xf>
    <xf numFmtId="1" fontId="11" fillId="0" borderId="12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vertical="top" wrapText="1"/>
    </xf>
    <xf numFmtId="1" fontId="5" fillId="22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1" fontId="0" fillId="0" borderId="12" xfId="0" applyNumberFormat="1" applyFill="1" applyBorder="1" applyAlignment="1">
      <alignment/>
    </xf>
    <xf numFmtId="1" fontId="4" fillId="0" borderId="0" xfId="0" applyNumberFormat="1" applyFont="1" applyFill="1" applyAlignment="1">
      <alignment/>
    </xf>
    <xf numFmtId="1" fontId="8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vertical="top" wrapText="1"/>
    </xf>
    <xf numFmtId="165" fontId="1" fillId="0" borderId="11" xfId="0" applyNumberFormat="1" applyFont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1" fontId="7" fillId="0" borderId="22" xfId="0" applyNumberFormat="1" applyFont="1" applyFill="1" applyBorder="1" applyAlignment="1">
      <alignment horizontal="center"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vertical="top" wrapText="1"/>
    </xf>
    <xf numFmtId="1" fontId="12" fillId="0" borderId="12" xfId="0" applyNumberFormat="1" applyFont="1" applyFill="1" applyBorder="1" applyAlignment="1">
      <alignment horizontal="center" vertical="top" wrapText="1"/>
    </xf>
    <xf numFmtId="1" fontId="8" fillId="0" borderId="13" xfId="0" applyNumberFormat="1" applyFont="1" applyBorder="1" applyAlignment="1">
      <alignment horizontal="center" vertical="top" wrapText="1"/>
    </xf>
    <xf numFmtId="1" fontId="8" fillId="0" borderId="1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wrapText="1"/>
    </xf>
    <xf numFmtId="1" fontId="7" fillId="0" borderId="12" xfId="0" applyNumberFormat="1" applyFont="1" applyBorder="1" applyAlignment="1">
      <alignment horizontal="center" vertical="top" wrapText="1"/>
    </xf>
    <xf numFmtId="165" fontId="1" fillId="0" borderId="23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6"/>
  <sheetViews>
    <sheetView zoomScalePageLayoutView="0" workbookViewId="0" topLeftCell="A270">
      <selection activeCell="B276" sqref="B276"/>
    </sheetView>
  </sheetViews>
  <sheetFormatPr defaultColWidth="9.140625" defaultRowHeight="15"/>
  <cols>
    <col min="1" max="1" width="6.7109375" style="13" customWidth="1"/>
    <col min="2" max="2" width="36.00390625" style="13" customWidth="1"/>
    <col min="3" max="3" width="18.8515625" style="13" customWidth="1"/>
    <col min="4" max="5" width="13.140625" style="13" customWidth="1"/>
    <col min="6" max="6" width="13.28125" style="13" bestFit="1" customWidth="1"/>
    <col min="7" max="7" width="13.28125" style="115" customWidth="1"/>
    <col min="8" max="8" width="11.00390625" style="13" customWidth="1"/>
    <col min="9" max="9" width="11.00390625" style="115" customWidth="1"/>
    <col min="10" max="11" width="10.8515625" style="13" customWidth="1"/>
    <col min="12" max="12" width="22.421875" style="13" customWidth="1"/>
    <col min="13" max="13" width="9.140625" style="13" hidden="1" customWidth="1"/>
    <col min="14" max="16384" width="9.140625" style="13" customWidth="1"/>
  </cols>
  <sheetData>
    <row r="1" spans="8:11" ht="63" customHeight="1">
      <c r="H1" s="135" t="s">
        <v>509</v>
      </c>
      <c r="I1" s="135"/>
      <c r="J1" s="135"/>
      <c r="K1" s="135"/>
    </row>
    <row r="2" spans="8:11" ht="15" hidden="1">
      <c r="H2" s="136" t="s">
        <v>327</v>
      </c>
      <c r="I2" s="136"/>
      <c r="J2" s="136"/>
      <c r="K2" s="136"/>
    </row>
    <row r="3" spans="8:9" ht="15.75" hidden="1">
      <c r="H3" s="14" t="s">
        <v>328</v>
      </c>
      <c r="I3" s="117"/>
    </row>
    <row r="4" spans="8:9" ht="15.75" hidden="1">
      <c r="H4" s="14" t="s">
        <v>329</v>
      </c>
      <c r="I4" s="117"/>
    </row>
    <row r="6" spans="2:13" ht="33" customHeight="1">
      <c r="B6" s="134" t="s">
        <v>303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8" spans="1:12" ht="14.25" customHeight="1">
      <c r="A8" s="15" t="s">
        <v>330</v>
      </c>
      <c r="B8" s="137" t="s">
        <v>331</v>
      </c>
      <c r="C8" s="118" t="s">
        <v>332</v>
      </c>
      <c r="D8" s="118" t="s">
        <v>333</v>
      </c>
      <c r="E8" s="118"/>
      <c r="F8" s="118"/>
      <c r="G8" s="118"/>
      <c r="H8" s="118"/>
      <c r="I8" s="118"/>
      <c r="J8" s="118"/>
      <c r="K8" s="17"/>
      <c r="L8" s="118" t="s">
        <v>334</v>
      </c>
    </row>
    <row r="9" spans="1:12" ht="15">
      <c r="A9" s="15"/>
      <c r="B9" s="137"/>
      <c r="C9" s="118"/>
      <c r="D9" s="131" t="s">
        <v>335</v>
      </c>
      <c r="E9" s="132"/>
      <c r="F9" s="131" t="s">
        <v>86</v>
      </c>
      <c r="G9" s="132"/>
      <c r="H9" s="131" t="s">
        <v>87</v>
      </c>
      <c r="I9" s="132"/>
      <c r="J9" s="131" t="s">
        <v>91</v>
      </c>
      <c r="K9" s="132"/>
      <c r="L9" s="118"/>
    </row>
    <row r="10" spans="1:12" ht="15">
      <c r="A10" s="15"/>
      <c r="B10" s="15"/>
      <c r="C10" s="16"/>
      <c r="D10" s="16" t="s">
        <v>88</v>
      </c>
      <c r="E10" s="16" t="s">
        <v>89</v>
      </c>
      <c r="F10" s="16" t="s">
        <v>88</v>
      </c>
      <c r="G10" s="75" t="s">
        <v>89</v>
      </c>
      <c r="H10" s="16" t="s">
        <v>88</v>
      </c>
      <c r="I10" s="75" t="s">
        <v>89</v>
      </c>
      <c r="J10" s="16" t="s">
        <v>88</v>
      </c>
      <c r="K10" s="16" t="s">
        <v>89</v>
      </c>
      <c r="L10" s="16"/>
    </row>
    <row r="11" spans="1:12" ht="15">
      <c r="A11" s="15">
        <v>1</v>
      </c>
      <c r="B11" s="15">
        <v>2</v>
      </c>
      <c r="C11" s="15">
        <v>3</v>
      </c>
      <c r="D11" s="15">
        <v>5</v>
      </c>
      <c r="E11" s="15"/>
      <c r="F11" s="15">
        <v>6</v>
      </c>
      <c r="G11" s="72"/>
      <c r="H11" s="15">
        <v>7</v>
      </c>
      <c r="I11" s="72"/>
      <c r="J11" s="15">
        <v>8</v>
      </c>
      <c r="K11" s="15"/>
      <c r="L11" s="15">
        <v>10</v>
      </c>
    </row>
    <row r="12" spans="1:12" ht="18.75">
      <c r="A12" s="133" t="s">
        <v>336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ht="18.75">
      <c r="A13" s="18"/>
      <c r="B13" s="19" t="s">
        <v>337</v>
      </c>
      <c r="C13" s="18"/>
      <c r="D13" s="20">
        <f>F13+H13+J13</f>
        <v>23275</v>
      </c>
      <c r="E13" s="20">
        <f>G13+I13+K13</f>
        <v>7448.9</v>
      </c>
      <c r="F13" s="20">
        <v>15725</v>
      </c>
      <c r="G13" s="50">
        <f>G14+G23+G28+G29</f>
        <v>5698.9</v>
      </c>
      <c r="H13" s="20">
        <v>3400</v>
      </c>
      <c r="I13" s="50">
        <f>I14+I23+I28+I29</f>
        <v>1700</v>
      </c>
      <c r="J13" s="20">
        <v>4150</v>
      </c>
      <c r="K13" s="20">
        <f>K14+K23+K28+K29</f>
        <v>50</v>
      </c>
      <c r="L13" s="18"/>
    </row>
    <row r="14" spans="1:12" ht="28.5">
      <c r="A14" s="58" t="s">
        <v>99</v>
      </c>
      <c r="B14" s="59" t="s">
        <v>338</v>
      </c>
      <c r="C14" s="58"/>
      <c r="D14" s="50">
        <f aca="true" t="shared" si="0" ref="D14:D29">F14+H14+J14</f>
        <v>10885</v>
      </c>
      <c r="E14" s="50">
        <f>G14+I14+K14</f>
        <v>1864</v>
      </c>
      <c r="F14" s="61">
        <v>9385</v>
      </c>
      <c r="G14" s="50">
        <f>G15+G16+G17+G18+G19+G20+G21+G22</f>
        <v>1664</v>
      </c>
      <c r="H14" s="50">
        <v>1500</v>
      </c>
      <c r="I14" s="50">
        <v>200</v>
      </c>
      <c r="J14" s="50">
        <v>0</v>
      </c>
      <c r="K14" s="50"/>
      <c r="L14" s="58"/>
    </row>
    <row r="15" spans="1:12" ht="51">
      <c r="A15" s="62" t="s">
        <v>339</v>
      </c>
      <c r="B15" s="63" t="s">
        <v>340</v>
      </c>
      <c r="C15" s="64" t="s">
        <v>341</v>
      </c>
      <c r="D15" s="50">
        <f t="shared" si="0"/>
        <v>0</v>
      </c>
      <c r="E15" s="50">
        <f aca="true" t="shared" si="1" ref="E15:E29">G15+I15+K15</f>
        <v>0</v>
      </c>
      <c r="F15" s="51">
        <v>0</v>
      </c>
      <c r="G15" s="51">
        <v>0</v>
      </c>
      <c r="H15" s="51">
        <v>0</v>
      </c>
      <c r="I15" s="51"/>
      <c r="J15" s="51">
        <v>0</v>
      </c>
      <c r="K15" s="51"/>
      <c r="L15" s="65"/>
    </row>
    <row r="16" spans="1:12" ht="63.75">
      <c r="A16" s="62" t="s">
        <v>342</v>
      </c>
      <c r="B16" s="63" t="s">
        <v>343</v>
      </c>
      <c r="C16" s="64" t="s">
        <v>341</v>
      </c>
      <c r="D16" s="50">
        <f t="shared" si="0"/>
        <v>1500</v>
      </c>
      <c r="E16" s="50">
        <f t="shared" si="1"/>
        <v>200</v>
      </c>
      <c r="F16" s="51">
        <v>0</v>
      </c>
      <c r="G16" s="51">
        <v>0</v>
      </c>
      <c r="H16" s="51">
        <v>1500</v>
      </c>
      <c r="I16" s="51">
        <v>200</v>
      </c>
      <c r="J16" s="51">
        <v>0</v>
      </c>
      <c r="K16" s="51"/>
      <c r="L16" s="58" t="s">
        <v>735</v>
      </c>
    </row>
    <row r="17" spans="1:12" ht="63.75">
      <c r="A17" s="66" t="s">
        <v>344</v>
      </c>
      <c r="B17" s="67" t="s">
        <v>345</v>
      </c>
      <c r="C17" s="68" t="s">
        <v>341</v>
      </c>
      <c r="D17" s="50">
        <f t="shared" si="0"/>
        <v>9515.3</v>
      </c>
      <c r="E17" s="50">
        <f t="shared" si="1"/>
        <v>130.3</v>
      </c>
      <c r="F17" s="51">
        <v>9385</v>
      </c>
      <c r="G17" s="51">
        <v>0</v>
      </c>
      <c r="H17" s="51">
        <v>130.3</v>
      </c>
      <c r="I17" s="51">
        <v>130.3</v>
      </c>
      <c r="J17" s="51">
        <v>0</v>
      </c>
      <c r="K17" s="51"/>
      <c r="L17" s="65" t="s">
        <v>736</v>
      </c>
    </row>
    <row r="18" spans="1:12" ht="51">
      <c r="A18" s="66" t="s">
        <v>346</v>
      </c>
      <c r="B18" s="94" t="s">
        <v>347</v>
      </c>
      <c r="C18" s="68" t="s">
        <v>341</v>
      </c>
      <c r="D18" s="50">
        <f t="shared" si="0"/>
        <v>0</v>
      </c>
      <c r="E18" s="50">
        <f t="shared" si="1"/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/>
      <c r="L18" s="69"/>
    </row>
    <row r="19" spans="1:12" ht="51">
      <c r="A19" s="66" t="s">
        <v>348</v>
      </c>
      <c r="B19" s="94" t="s">
        <v>349</v>
      </c>
      <c r="C19" s="68" t="s">
        <v>341</v>
      </c>
      <c r="D19" s="50">
        <f t="shared" si="0"/>
        <v>0</v>
      </c>
      <c r="E19" s="50">
        <f t="shared" si="1"/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/>
      <c r="L19" s="69"/>
    </row>
    <row r="20" spans="1:12" ht="51">
      <c r="A20" s="66" t="s">
        <v>350</v>
      </c>
      <c r="B20" s="94" t="s">
        <v>351</v>
      </c>
      <c r="C20" s="68" t="s">
        <v>341</v>
      </c>
      <c r="D20" s="50">
        <f t="shared" si="0"/>
        <v>0</v>
      </c>
      <c r="E20" s="50">
        <f t="shared" si="1"/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/>
      <c r="L20" s="69"/>
    </row>
    <row r="21" spans="1:12" ht="51">
      <c r="A21" s="66" t="s">
        <v>352</v>
      </c>
      <c r="B21" s="94" t="s">
        <v>353</v>
      </c>
      <c r="C21" s="68" t="s">
        <v>341</v>
      </c>
      <c r="D21" s="50">
        <f t="shared" si="0"/>
        <v>0</v>
      </c>
      <c r="E21" s="50">
        <f t="shared" si="1"/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/>
      <c r="L21" s="69"/>
    </row>
    <row r="22" spans="1:12" ht="51">
      <c r="A22" s="69" t="s">
        <v>100</v>
      </c>
      <c r="B22" s="70" t="s">
        <v>354</v>
      </c>
      <c r="C22" s="69"/>
      <c r="D22" s="50">
        <f t="shared" si="0"/>
        <v>5764</v>
      </c>
      <c r="E22" s="50">
        <f t="shared" si="1"/>
        <v>5764</v>
      </c>
      <c r="F22" s="51">
        <v>1664</v>
      </c>
      <c r="G22" s="51">
        <v>1664</v>
      </c>
      <c r="H22" s="51">
        <v>0</v>
      </c>
      <c r="I22" s="51">
        <v>0</v>
      </c>
      <c r="J22" s="51">
        <v>4100</v>
      </c>
      <c r="K22" s="51">
        <v>4100</v>
      </c>
      <c r="L22" s="69"/>
    </row>
    <row r="23" spans="1:12" ht="15">
      <c r="A23" s="69" t="s">
        <v>101</v>
      </c>
      <c r="B23" s="70" t="s">
        <v>355</v>
      </c>
      <c r="C23" s="69"/>
      <c r="D23" s="50">
        <f t="shared" si="0"/>
        <v>3026</v>
      </c>
      <c r="E23" s="50">
        <f t="shared" si="1"/>
        <v>1984.9</v>
      </c>
      <c r="F23" s="51">
        <v>2626</v>
      </c>
      <c r="G23" s="51">
        <v>1984.9</v>
      </c>
      <c r="H23" s="51">
        <v>400</v>
      </c>
      <c r="I23" s="51"/>
      <c r="J23" s="51">
        <v>0</v>
      </c>
      <c r="K23" s="51"/>
      <c r="L23" s="69"/>
    </row>
    <row r="24" spans="1:12" ht="38.25">
      <c r="A24" s="66" t="s">
        <v>356</v>
      </c>
      <c r="B24" s="67" t="s">
        <v>357</v>
      </c>
      <c r="C24" s="68" t="s">
        <v>358</v>
      </c>
      <c r="D24" s="50">
        <f t="shared" si="0"/>
        <v>2236</v>
      </c>
      <c r="E24" s="50">
        <f t="shared" si="1"/>
        <v>1594.3000000000002</v>
      </c>
      <c r="F24" s="51">
        <v>2226</v>
      </c>
      <c r="G24" s="51">
        <v>1584.9</v>
      </c>
      <c r="H24" s="51">
        <v>10</v>
      </c>
      <c r="I24" s="51">
        <v>9.4</v>
      </c>
      <c r="J24" s="51">
        <v>0</v>
      </c>
      <c r="K24" s="51"/>
      <c r="L24" s="69" t="s">
        <v>737</v>
      </c>
    </row>
    <row r="25" spans="1:12" ht="45">
      <c r="A25" s="66" t="s">
        <v>359</v>
      </c>
      <c r="B25" s="95" t="s">
        <v>393</v>
      </c>
      <c r="C25" s="68" t="s">
        <v>394</v>
      </c>
      <c r="D25" s="50">
        <f t="shared" si="0"/>
        <v>400</v>
      </c>
      <c r="E25" s="50">
        <f t="shared" si="1"/>
        <v>366.1</v>
      </c>
      <c r="F25" s="51">
        <v>200</v>
      </c>
      <c r="G25" s="51">
        <v>200</v>
      </c>
      <c r="H25" s="51">
        <v>200</v>
      </c>
      <c r="I25" s="51">
        <v>166.1</v>
      </c>
      <c r="J25" s="51">
        <v>0</v>
      </c>
      <c r="K25" s="51"/>
      <c r="L25" s="69"/>
    </row>
    <row r="26" spans="1:12" ht="60">
      <c r="A26" s="66" t="s">
        <v>398</v>
      </c>
      <c r="B26" s="95" t="s">
        <v>399</v>
      </c>
      <c r="C26" s="68" t="s">
        <v>400</v>
      </c>
      <c r="D26" s="50">
        <f t="shared" si="0"/>
        <v>390</v>
      </c>
      <c r="E26" s="50">
        <f t="shared" si="1"/>
        <v>358.9</v>
      </c>
      <c r="F26" s="51">
        <v>200</v>
      </c>
      <c r="G26" s="51">
        <v>200</v>
      </c>
      <c r="H26" s="51">
        <v>190</v>
      </c>
      <c r="I26" s="51">
        <v>158.9</v>
      </c>
      <c r="J26" s="51">
        <v>0</v>
      </c>
      <c r="K26" s="51"/>
      <c r="L26" s="69"/>
    </row>
    <row r="27" spans="1:12" ht="60">
      <c r="A27" s="66" t="s">
        <v>401</v>
      </c>
      <c r="B27" s="95" t="s">
        <v>402</v>
      </c>
      <c r="C27" s="68" t="s">
        <v>403</v>
      </c>
      <c r="D27" s="50">
        <f t="shared" si="0"/>
        <v>0</v>
      </c>
      <c r="E27" s="50">
        <f t="shared" si="1"/>
        <v>0</v>
      </c>
      <c r="F27" s="51">
        <v>0</v>
      </c>
      <c r="G27" s="51"/>
      <c r="H27" s="51">
        <v>0</v>
      </c>
      <c r="I27" s="51">
        <v>0</v>
      </c>
      <c r="J27" s="51">
        <v>0</v>
      </c>
      <c r="K27" s="51"/>
      <c r="L27" s="69"/>
    </row>
    <row r="28" spans="1:12" ht="25.5">
      <c r="A28" s="69" t="s">
        <v>116</v>
      </c>
      <c r="B28" s="70" t="s">
        <v>404</v>
      </c>
      <c r="C28" s="60" t="s">
        <v>405</v>
      </c>
      <c r="D28" s="50">
        <f t="shared" si="0"/>
        <v>100</v>
      </c>
      <c r="E28" s="50">
        <f t="shared" si="1"/>
        <v>100</v>
      </c>
      <c r="F28" s="51">
        <v>50</v>
      </c>
      <c r="G28" s="51">
        <v>50</v>
      </c>
      <c r="H28" s="51">
        <v>0</v>
      </c>
      <c r="I28" s="51"/>
      <c r="J28" s="51">
        <v>50</v>
      </c>
      <c r="K28" s="51">
        <v>50</v>
      </c>
      <c r="L28" s="69"/>
    </row>
    <row r="29" spans="1:12" ht="102">
      <c r="A29" s="69" t="s">
        <v>119</v>
      </c>
      <c r="B29" s="70" t="s">
        <v>423</v>
      </c>
      <c r="C29" s="60" t="s">
        <v>405</v>
      </c>
      <c r="D29" s="50">
        <f t="shared" si="0"/>
        <v>3500</v>
      </c>
      <c r="E29" s="50">
        <f t="shared" si="1"/>
        <v>3500</v>
      </c>
      <c r="F29" s="51">
        <v>2000</v>
      </c>
      <c r="G29" s="51">
        <v>2000</v>
      </c>
      <c r="H29" s="51">
        <v>1500</v>
      </c>
      <c r="I29" s="51">
        <v>1500</v>
      </c>
      <c r="J29" s="51">
        <v>0</v>
      </c>
      <c r="K29" s="51"/>
      <c r="L29" s="69"/>
    </row>
    <row r="30" spans="1:12" ht="18.75">
      <c r="A30" s="124" t="s">
        <v>424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</row>
    <row r="31" spans="1:12" ht="15">
      <c r="A31" s="122" t="s">
        <v>425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12" ht="1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1:12" ht="15">
      <c r="A33" s="72"/>
      <c r="B33" s="73" t="s">
        <v>426</v>
      </c>
      <c r="C33" s="72"/>
      <c r="D33" s="61">
        <f>F33+H33+J33</f>
        <v>182393</v>
      </c>
      <c r="E33" s="61">
        <f>G33+I33+K33</f>
        <v>107110.1</v>
      </c>
      <c r="F33" s="61">
        <v>103331</v>
      </c>
      <c r="G33" s="61">
        <f>G34+G45+G47+G52</f>
        <v>52689.3</v>
      </c>
      <c r="H33" s="61">
        <v>44062</v>
      </c>
      <c r="I33" s="61">
        <f>I34+I45+I47+I52</f>
        <v>19420.800000000003</v>
      </c>
      <c r="J33" s="61">
        <v>35000</v>
      </c>
      <c r="K33" s="61">
        <f>K34+K45+K47+K52</f>
        <v>35000</v>
      </c>
      <c r="L33" s="72"/>
    </row>
    <row r="34" spans="1:12" ht="25.5">
      <c r="A34" s="72" t="s">
        <v>99</v>
      </c>
      <c r="B34" s="74" t="s">
        <v>427</v>
      </c>
      <c r="C34" s="75"/>
      <c r="D34" s="61">
        <f aca="true" t="shared" si="2" ref="D34:D78">F34+H34+J34</f>
        <v>94408.6</v>
      </c>
      <c r="E34" s="61">
        <f aca="true" t="shared" si="3" ref="E34:E78">G34+I34+K34</f>
        <v>26605.9</v>
      </c>
      <c r="F34" s="61">
        <v>66251.2</v>
      </c>
      <c r="G34" s="61">
        <f>G35+G36+G37+G38+G39+G40+G41+G42+G43+G44</f>
        <v>15690.8</v>
      </c>
      <c r="H34" s="61">
        <v>28157.4</v>
      </c>
      <c r="I34" s="61">
        <f>I35+I36+I37+I38+I39+I40+I41+I42+I43+I44</f>
        <v>10915.1</v>
      </c>
      <c r="J34" s="61">
        <v>0</v>
      </c>
      <c r="K34" s="61">
        <f>K35+K36+K37+K38+K39+K40+K41+K42+K43+K44</f>
        <v>0</v>
      </c>
      <c r="L34" s="96"/>
    </row>
    <row r="35" spans="1:12" ht="33.75">
      <c r="A35" s="69" t="s">
        <v>339</v>
      </c>
      <c r="B35" s="67" t="s">
        <v>428</v>
      </c>
      <c r="C35" s="60" t="s">
        <v>341</v>
      </c>
      <c r="D35" s="61">
        <f t="shared" si="2"/>
        <v>47204.3</v>
      </c>
      <c r="E35" s="61">
        <f t="shared" si="3"/>
        <v>137.6</v>
      </c>
      <c r="F35" s="53">
        <v>33125.6</v>
      </c>
      <c r="G35" s="53"/>
      <c r="H35" s="53">
        <v>14078.7</v>
      </c>
      <c r="I35" s="53">
        <v>137.6</v>
      </c>
      <c r="J35" s="53">
        <v>0</v>
      </c>
      <c r="K35" s="53"/>
      <c r="L35" s="96" t="s">
        <v>625</v>
      </c>
    </row>
    <row r="36" spans="1:12" ht="33.75">
      <c r="A36" s="69" t="s">
        <v>342</v>
      </c>
      <c r="B36" s="67" t="s">
        <v>429</v>
      </c>
      <c r="C36" s="60" t="s">
        <v>430</v>
      </c>
      <c r="D36" s="61">
        <f t="shared" si="2"/>
        <v>1500</v>
      </c>
      <c r="E36" s="61">
        <f t="shared" si="3"/>
        <v>440</v>
      </c>
      <c r="F36" s="53">
        <v>0</v>
      </c>
      <c r="G36" s="53"/>
      <c r="H36" s="53">
        <v>1500</v>
      </c>
      <c r="I36" s="53">
        <v>440</v>
      </c>
      <c r="J36" s="53">
        <v>0</v>
      </c>
      <c r="K36" s="53"/>
      <c r="L36" s="96" t="s">
        <v>625</v>
      </c>
    </row>
    <row r="37" spans="1:12" ht="33.75">
      <c r="A37" s="66" t="s">
        <v>344</v>
      </c>
      <c r="B37" s="67" t="s">
        <v>431</v>
      </c>
      <c r="C37" s="60" t="s">
        <v>432</v>
      </c>
      <c r="D37" s="61">
        <f t="shared" si="2"/>
        <v>0</v>
      </c>
      <c r="E37" s="61">
        <f t="shared" si="3"/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/>
      <c r="L37" s="69"/>
    </row>
    <row r="38" spans="1:12" ht="33.75">
      <c r="A38" s="66" t="s">
        <v>344</v>
      </c>
      <c r="B38" s="67" t="s">
        <v>433</v>
      </c>
      <c r="C38" s="60" t="s">
        <v>434</v>
      </c>
      <c r="D38" s="61">
        <f t="shared" si="2"/>
        <v>0</v>
      </c>
      <c r="E38" s="61">
        <f t="shared" si="3"/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/>
      <c r="L38" s="69"/>
    </row>
    <row r="39" spans="1:12" ht="33.75">
      <c r="A39" s="66" t="s">
        <v>348</v>
      </c>
      <c r="B39" s="67" t="s">
        <v>453</v>
      </c>
      <c r="C39" s="60" t="s">
        <v>454</v>
      </c>
      <c r="D39" s="61">
        <f t="shared" si="2"/>
        <v>0</v>
      </c>
      <c r="E39" s="61">
        <f t="shared" si="3"/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/>
      <c r="L39" s="69"/>
    </row>
    <row r="40" spans="1:12" ht="33.75">
      <c r="A40" s="66" t="s">
        <v>346</v>
      </c>
      <c r="B40" s="67" t="s">
        <v>455</v>
      </c>
      <c r="C40" s="60" t="s">
        <v>434</v>
      </c>
      <c r="D40" s="61">
        <f t="shared" si="2"/>
        <v>33291.3</v>
      </c>
      <c r="E40" s="61">
        <f t="shared" si="3"/>
        <v>20353.7</v>
      </c>
      <c r="F40" s="53">
        <v>23303.9</v>
      </c>
      <c r="G40" s="53">
        <v>10583.6</v>
      </c>
      <c r="H40" s="53">
        <v>9987.4</v>
      </c>
      <c r="I40" s="53">
        <v>9770.1</v>
      </c>
      <c r="J40" s="53">
        <v>0</v>
      </c>
      <c r="K40" s="53"/>
      <c r="L40" s="60" t="s">
        <v>738</v>
      </c>
    </row>
    <row r="41" spans="1:12" ht="33.75">
      <c r="A41" s="62" t="s">
        <v>348</v>
      </c>
      <c r="B41" s="63" t="s">
        <v>456</v>
      </c>
      <c r="C41" s="76" t="s">
        <v>457</v>
      </c>
      <c r="D41" s="61">
        <f t="shared" si="2"/>
        <v>1500</v>
      </c>
      <c r="E41" s="61">
        <f t="shared" si="3"/>
        <v>0</v>
      </c>
      <c r="F41" s="53">
        <v>0</v>
      </c>
      <c r="G41" s="53"/>
      <c r="H41" s="53">
        <v>1500</v>
      </c>
      <c r="I41" s="53"/>
      <c r="J41" s="53">
        <v>0</v>
      </c>
      <c r="K41" s="53"/>
      <c r="L41" s="96" t="s">
        <v>625</v>
      </c>
    </row>
    <row r="42" spans="1:12" ht="33.75">
      <c r="A42" s="66" t="s">
        <v>350</v>
      </c>
      <c r="B42" s="67" t="s">
        <v>458</v>
      </c>
      <c r="C42" s="60" t="s">
        <v>434</v>
      </c>
      <c r="D42" s="61">
        <f t="shared" si="2"/>
        <v>10913</v>
      </c>
      <c r="E42" s="61">
        <f t="shared" si="3"/>
        <v>5674.599999999999</v>
      </c>
      <c r="F42" s="53">
        <v>9821.7</v>
      </c>
      <c r="G42" s="53">
        <v>5107.2</v>
      </c>
      <c r="H42" s="53">
        <v>1091.3</v>
      </c>
      <c r="I42" s="53">
        <v>567.4</v>
      </c>
      <c r="J42" s="53">
        <v>0</v>
      </c>
      <c r="K42" s="53"/>
      <c r="L42" s="60" t="s">
        <v>738</v>
      </c>
    </row>
    <row r="43" spans="1:12" ht="33.75">
      <c r="A43" s="66" t="s">
        <v>352</v>
      </c>
      <c r="B43" s="57" t="s">
        <v>459</v>
      </c>
      <c r="C43" s="60" t="s">
        <v>457</v>
      </c>
      <c r="D43" s="61">
        <f t="shared" si="2"/>
        <v>0</v>
      </c>
      <c r="E43" s="61">
        <f t="shared" si="3"/>
        <v>0</v>
      </c>
      <c r="F43" s="53">
        <v>0</v>
      </c>
      <c r="G43" s="53"/>
      <c r="H43" s="53">
        <v>0</v>
      </c>
      <c r="I43" s="53"/>
      <c r="J43" s="53">
        <v>0</v>
      </c>
      <c r="K43" s="53"/>
      <c r="L43" s="60"/>
    </row>
    <row r="44" spans="1:12" ht="60">
      <c r="A44" s="66" t="s">
        <v>460</v>
      </c>
      <c r="B44" s="57" t="s">
        <v>461</v>
      </c>
      <c r="C44" s="60" t="s">
        <v>462</v>
      </c>
      <c r="D44" s="61">
        <f t="shared" si="2"/>
        <v>0</v>
      </c>
      <c r="E44" s="61">
        <f t="shared" si="3"/>
        <v>0</v>
      </c>
      <c r="F44" s="53">
        <v>0</v>
      </c>
      <c r="G44" s="53"/>
      <c r="H44" s="53">
        <v>0</v>
      </c>
      <c r="I44" s="53"/>
      <c r="J44" s="53">
        <v>0</v>
      </c>
      <c r="K44" s="53"/>
      <c r="L44" s="60"/>
    </row>
    <row r="45" spans="1:12" ht="28.5">
      <c r="A45" s="77" t="s">
        <v>100</v>
      </c>
      <c r="B45" s="78" t="s">
        <v>463</v>
      </c>
      <c r="C45" s="79"/>
      <c r="D45" s="61">
        <f t="shared" si="2"/>
        <v>35000</v>
      </c>
      <c r="E45" s="61">
        <f t="shared" si="3"/>
        <v>35000</v>
      </c>
      <c r="F45" s="61">
        <v>0</v>
      </c>
      <c r="G45" s="61">
        <f>G46</f>
        <v>0</v>
      </c>
      <c r="H45" s="61">
        <v>0</v>
      </c>
      <c r="I45" s="61">
        <f>I46</f>
        <v>0</v>
      </c>
      <c r="J45" s="61">
        <v>35000</v>
      </c>
      <c r="K45" s="61">
        <f>K46</f>
        <v>35000</v>
      </c>
      <c r="L45" s="72"/>
    </row>
    <row r="46" spans="1:12" ht="45">
      <c r="A46" s="66" t="s">
        <v>464</v>
      </c>
      <c r="B46" s="57" t="s">
        <v>465</v>
      </c>
      <c r="C46" s="60" t="s">
        <v>457</v>
      </c>
      <c r="D46" s="61">
        <f t="shared" si="2"/>
        <v>35000</v>
      </c>
      <c r="E46" s="61">
        <f t="shared" si="3"/>
        <v>35000</v>
      </c>
      <c r="F46" s="53">
        <v>0</v>
      </c>
      <c r="G46" s="53"/>
      <c r="H46" s="53">
        <v>0</v>
      </c>
      <c r="I46" s="53"/>
      <c r="J46" s="53">
        <v>35000</v>
      </c>
      <c r="K46" s="53">
        <v>35000</v>
      </c>
      <c r="L46" s="69"/>
    </row>
    <row r="47" spans="1:12" ht="28.5">
      <c r="A47" s="77" t="s">
        <v>101</v>
      </c>
      <c r="B47" s="78" t="s">
        <v>466</v>
      </c>
      <c r="C47" s="72"/>
      <c r="D47" s="61">
        <f t="shared" si="2"/>
        <v>0</v>
      </c>
      <c r="E47" s="61">
        <f t="shared" si="3"/>
        <v>0</v>
      </c>
      <c r="F47" s="61">
        <v>0</v>
      </c>
      <c r="G47" s="61">
        <f>G48+G49+G50+G51</f>
        <v>0</v>
      </c>
      <c r="H47" s="61">
        <v>0</v>
      </c>
      <c r="I47" s="61">
        <f>I48+I49+I50+I51</f>
        <v>0</v>
      </c>
      <c r="J47" s="61">
        <v>0</v>
      </c>
      <c r="K47" s="61">
        <f>K48+K49+K50+K51</f>
        <v>0</v>
      </c>
      <c r="L47" s="72"/>
    </row>
    <row r="48" spans="1:12" ht="38.25">
      <c r="A48" s="66" t="s">
        <v>467</v>
      </c>
      <c r="B48" s="67" t="s">
        <v>468</v>
      </c>
      <c r="C48" s="60" t="s">
        <v>469</v>
      </c>
      <c r="D48" s="61">
        <f t="shared" si="2"/>
        <v>0</v>
      </c>
      <c r="E48" s="61">
        <f t="shared" si="3"/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/>
      <c r="L48" s="69"/>
    </row>
    <row r="49" spans="1:12" ht="33.75">
      <c r="A49" s="66" t="s">
        <v>359</v>
      </c>
      <c r="B49" s="67" t="s">
        <v>470</v>
      </c>
      <c r="C49" s="60" t="s">
        <v>430</v>
      </c>
      <c r="D49" s="61">
        <f t="shared" si="2"/>
        <v>0</v>
      </c>
      <c r="E49" s="61">
        <f t="shared" si="3"/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/>
      <c r="L49" s="69"/>
    </row>
    <row r="50" spans="1:12" ht="33.75">
      <c r="A50" s="66" t="s">
        <v>398</v>
      </c>
      <c r="B50" s="67" t="s">
        <v>471</v>
      </c>
      <c r="C50" s="60" t="s">
        <v>469</v>
      </c>
      <c r="D50" s="61">
        <f t="shared" si="2"/>
        <v>0</v>
      </c>
      <c r="E50" s="61">
        <f t="shared" si="3"/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/>
      <c r="L50" s="69"/>
    </row>
    <row r="51" spans="1:12" ht="38.25">
      <c r="A51" s="66" t="s">
        <v>401</v>
      </c>
      <c r="B51" s="67" t="s">
        <v>472</v>
      </c>
      <c r="C51" s="60" t="s">
        <v>457</v>
      </c>
      <c r="D51" s="61">
        <f t="shared" si="2"/>
        <v>0</v>
      </c>
      <c r="E51" s="61">
        <f t="shared" si="3"/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/>
      <c r="L51" s="69"/>
    </row>
    <row r="52" spans="1:12" ht="38.25">
      <c r="A52" s="77" t="s">
        <v>116</v>
      </c>
      <c r="B52" s="80" t="s">
        <v>473</v>
      </c>
      <c r="C52" s="72"/>
      <c r="D52" s="61">
        <f t="shared" si="2"/>
        <v>52984.4</v>
      </c>
      <c r="E52" s="61">
        <f t="shared" si="3"/>
        <v>45504.2</v>
      </c>
      <c r="F52" s="61">
        <v>37079.8</v>
      </c>
      <c r="G52" s="61">
        <f>G53+G54+G55+G56+G57+G58+G59+G60+G61+G62+G63+G64+G65+G66+G67+G68+G69+G70+G71+G72+G73+G74+G75+G76+G77+G78</f>
        <v>36998.5</v>
      </c>
      <c r="H52" s="61">
        <v>15904.6</v>
      </c>
      <c r="I52" s="61">
        <f>I53+I54+I55+I56+I57+I58+I59+I60+I61+I62+I63+I64+I65+I66+I67+I68+I69+I70+I71+I72+I73+I74+I75+I76+I77+I78</f>
        <v>8505.7</v>
      </c>
      <c r="J52" s="61">
        <v>0</v>
      </c>
      <c r="K52" s="61">
        <f>K53+K54+K55+K56+K57+K58+K59+K60+K61+K62+K63+K64+K65+K66+K67+K68+K69+K70+K71+K72+K73+K74+K75+K76+K77+K78</f>
        <v>0</v>
      </c>
      <c r="L52" s="72"/>
    </row>
    <row r="53" spans="1:12" ht="51">
      <c r="A53" s="66" t="s">
        <v>474</v>
      </c>
      <c r="B53" s="67" t="s">
        <v>475</v>
      </c>
      <c r="C53" s="60" t="s">
        <v>476</v>
      </c>
      <c r="D53" s="61">
        <f t="shared" si="2"/>
        <v>0</v>
      </c>
      <c r="E53" s="61">
        <f t="shared" si="3"/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/>
      <c r="L53" s="97"/>
    </row>
    <row r="54" spans="1:12" ht="56.25">
      <c r="A54" s="66" t="s">
        <v>477</v>
      </c>
      <c r="B54" s="67" t="s">
        <v>478</v>
      </c>
      <c r="C54" s="60" t="s">
        <v>479</v>
      </c>
      <c r="D54" s="61">
        <f t="shared" si="2"/>
        <v>0</v>
      </c>
      <c r="E54" s="61">
        <f t="shared" si="3"/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/>
      <c r="L54" s="69"/>
    </row>
    <row r="55" spans="1:12" ht="33.75">
      <c r="A55" s="66" t="s">
        <v>480</v>
      </c>
      <c r="B55" s="67" t="s">
        <v>481</v>
      </c>
      <c r="C55" s="60" t="s">
        <v>482</v>
      </c>
      <c r="D55" s="61">
        <f t="shared" si="2"/>
        <v>0</v>
      </c>
      <c r="E55" s="61">
        <f t="shared" si="3"/>
        <v>0</v>
      </c>
      <c r="F55" s="53">
        <v>0</v>
      </c>
      <c r="G55" s="53"/>
      <c r="H55" s="53">
        <v>0</v>
      </c>
      <c r="I55" s="53"/>
      <c r="J55" s="53">
        <v>0</v>
      </c>
      <c r="K55" s="53"/>
      <c r="L55" s="69"/>
    </row>
    <row r="56" spans="1:12" ht="38.25">
      <c r="A56" s="66" t="s">
        <v>483</v>
      </c>
      <c r="B56" s="67" t="s">
        <v>484</v>
      </c>
      <c r="C56" s="60" t="s">
        <v>405</v>
      </c>
      <c r="D56" s="61">
        <f t="shared" si="2"/>
        <v>11824.699999999999</v>
      </c>
      <c r="E56" s="61">
        <f t="shared" si="3"/>
        <v>9794.5</v>
      </c>
      <c r="F56" s="53">
        <v>8277.3</v>
      </c>
      <c r="G56" s="53">
        <v>9280.5</v>
      </c>
      <c r="H56" s="53">
        <v>3547.4</v>
      </c>
      <c r="I56" s="53">
        <v>514</v>
      </c>
      <c r="J56" s="53">
        <v>0</v>
      </c>
      <c r="K56" s="53"/>
      <c r="L56" s="98" t="s">
        <v>745</v>
      </c>
    </row>
    <row r="57" spans="1:12" ht="51">
      <c r="A57" s="66" t="s">
        <v>485</v>
      </c>
      <c r="B57" s="67" t="s">
        <v>486</v>
      </c>
      <c r="C57" s="60" t="s">
        <v>405</v>
      </c>
      <c r="D57" s="61">
        <f t="shared" si="2"/>
        <v>0</v>
      </c>
      <c r="E57" s="61">
        <f t="shared" si="3"/>
        <v>0</v>
      </c>
      <c r="F57" s="53">
        <v>0</v>
      </c>
      <c r="G57" s="53"/>
      <c r="H57" s="53">
        <v>0</v>
      </c>
      <c r="I57" s="53"/>
      <c r="J57" s="53">
        <v>0</v>
      </c>
      <c r="K57" s="53"/>
      <c r="L57" s="69"/>
    </row>
    <row r="58" spans="1:12" ht="45">
      <c r="A58" s="66" t="s">
        <v>487</v>
      </c>
      <c r="B58" s="67" t="s">
        <v>488</v>
      </c>
      <c r="C58" s="60" t="s">
        <v>457</v>
      </c>
      <c r="D58" s="61">
        <f t="shared" si="2"/>
        <v>1000</v>
      </c>
      <c r="E58" s="61">
        <f t="shared" si="3"/>
        <v>0</v>
      </c>
      <c r="F58" s="53">
        <v>0</v>
      </c>
      <c r="G58" s="53"/>
      <c r="H58" s="53">
        <v>1000</v>
      </c>
      <c r="I58" s="53"/>
      <c r="J58" s="53">
        <v>0</v>
      </c>
      <c r="K58" s="53"/>
      <c r="L58" s="69" t="s">
        <v>739</v>
      </c>
    </row>
    <row r="59" spans="1:12" ht="51">
      <c r="A59" s="66" t="s">
        <v>489</v>
      </c>
      <c r="B59" s="67" t="s">
        <v>490</v>
      </c>
      <c r="C59" s="60" t="s">
        <v>405</v>
      </c>
      <c r="D59" s="61">
        <f t="shared" si="2"/>
        <v>0</v>
      </c>
      <c r="E59" s="61">
        <f t="shared" si="3"/>
        <v>0</v>
      </c>
      <c r="F59" s="53">
        <v>0</v>
      </c>
      <c r="G59" s="53"/>
      <c r="H59" s="53">
        <v>0</v>
      </c>
      <c r="I59" s="53"/>
      <c r="J59" s="53">
        <v>0</v>
      </c>
      <c r="K59" s="53"/>
      <c r="L59" s="69"/>
    </row>
    <row r="60" spans="1:12" ht="38.25">
      <c r="A60" s="66" t="s">
        <v>491</v>
      </c>
      <c r="B60" s="67" t="s">
        <v>492</v>
      </c>
      <c r="C60" s="60" t="s">
        <v>405</v>
      </c>
      <c r="D60" s="61">
        <f t="shared" si="2"/>
        <v>3800</v>
      </c>
      <c r="E60" s="61">
        <f t="shared" si="3"/>
        <v>3553.4</v>
      </c>
      <c r="F60" s="53">
        <v>3800</v>
      </c>
      <c r="G60" s="53">
        <v>3553.4</v>
      </c>
      <c r="H60" s="53">
        <v>0</v>
      </c>
      <c r="I60" s="53">
        <v>0</v>
      </c>
      <c r="J60" s="53">
        <v>0</v>
      </c>
      <c r="K60" s="53">
        <v>0</v>
      </c>
      <c r="L60" s="98" t="s">
        <v>737</v>
      </c>
    </row>
    <row r="61" spans="1:12" ht="38.25">
      <c r="A61" s="66" t="s">
        <v>493</v>
      </c>
      <c r="B61" s="67" t="s">
        <v>494</v>
      </c>
      <c r="C61" s="60" t="s">
        <v>405</v>
      </c>
      <c r="D61" s="61">
        <f t="shared" si="2"/>
        <v>0</v>
      </c>
      <c r="E61" s="61">
        <f t="shared" si="3"/>
        <v>0</v>
      </c>
      <c r="F61" s="53">
        <v>0</v>
      </c>
      <c r="G61" s="53"/>
      <c r="H61" s="53">
        <v>0</v>
      </c>
      <c r="I61" s="53"/>
      <c r="J61" s="53">
        <v>0</v>
      </c>
      <c r="K61" s="53"/>
      <c r="L61" s="99"/>
    </row>
    <row r="62" spans="1:12" ht="38.25">
      <c r="A62" s="66" t="s">
        <v>495</v>
      </c>
      <c r="B62" s="67" t="s">
        <v>496</v>
      </c>
      <c r="C62" s="60" t="s">
        <v>405</v>
      </c>
      <c r="D62" s="61">
        <f t="shared" si="2"/>
        <v>2524.7</v>
      </c>
      <c r="E62" s="61">
        <f t="shared" si="3"/>
        <v>0</v>
      </c>
      <c r="F62" s="53">
        <v>0</v>
      </c>
      <c r="G62" s="53"/>
      <c r="H62" s="53">
        <v>2524.7</v>
      </c>
      <c r="I62" s="53"/>
      <c r="J62" s="53">
        <v>0</v>
      </c>
      <c r="K62" s="53"/>
      <c r="L62" s="97" t="s">
        <v>740</v>
      </c>
    </row>
    <row r="63" spans="1:12" ht="51">
      <c r="A63" s="66" t="s">
        <v>497</v>
      </c>
      <c r="B63" s="67" t="s">
        <v>498</v>
      </c>
      <c r="C63" s="60" t="s">
        <v>405</v>
      </c>
      <c r="D63" s="61">
        <f t="shared" si="2"/>
        <v>0</v>
      </c>
      <c r="E63" s="61">
        <f t="shared" si="3"/>
        <v>0</v>
      </c>
      <c r="F63" s="53">
        <v>0</v>
      </c>
      <c r="G63" s="53"/>
      <c r="H63" s="53">
        <v>0</v>
      </c>
      <c r="I63" s="53"/>
      <c r="J63" s="53">
        <v>0</v>
      </c>
      <c r="K63" s="53"/>
      <c r="L63" s="97"/>
    </row>
    <row r="64" spans="1:12" ht="63.75">
      <c r="A64" s="66" t="s">
        <v>499</v>
      </c>
      <c r="B64" s="70" t="s">
        <v>500</v>
      </c>
      <c r="C64" s="60" t="s">
        <v>405</v>
      </c>
      <c r="D64" s="61">
        <f t="shared" si="2"/>
        <v>8974.4</v>
      </c>
      <c r="E64" s="61">
        <f t="shared" si="3"/>
        <v>7043.3</v>
      </c>
      <c r="F64" s="53">
        <v>5761.7</v>
      </c>
      <c r="G64" s="53">
        <v>4923.8</v>
      </c>
      <c r="H64" s="53">
        <v>3212.7</v>
      </c>
      <c r="I64" s="53">
        <v>2119.5</v>
      </c>
      <c r="J64" s="53">
        <v>0</v>
      </c>
      <c r="K64" s="53"/>
      <c r="L64" s="100" t="s">
        <v>626</v>
      </c>
    </row>
    <row r="65" spans="1:12" ht="38.25">
      <c r="A65" s="66" t="s">
        <v>499</v>
      </c>
      <c r="B65" s="70" t="s">
        <v>501</v>
      </c>
      <c r="C65" s="60" t="s">
        <v>405</v>
      </c>
      <c r="D65" s="61">
        <f t="shared" si="2"/>
        <v>0</v>
      </c>
      <c r="E65" s="61">
        <f t="shared" si="3"/>
        <v>0</v>
      </c>
      <c r="F65" s="53">
        <v>0</v>
      </c>
      <c r="G65" s="53"/>
      <c r="H65" s="53">
        <v>0</v>
      </c>
      <c r="I65" s="53"/>
      <c r="J65" s="53">
        <v>0</v>
      </c>
      <c r="K65" s="53"/>
      <c r="L65" s="99"/>
    </row>
    <row r="66" spans="1:12" ht="51">
      <c r="A66" s="66" t="s">
        <v>502</v>
      </c>
      <c r="B66" s="70" t="s">
        <v>503</v>
      </c>
      <c r="C66" s="60" t="s">
        <v>405</v>
      </c>
      <c r="D66" s="61">
        <f t="shared" si="2"/>
        <v>0</v>
      </c>
      <c r="E66" s="61">
        <f t="shared" si="3"/>
        <v>0</v>
      </c>
      <c r="F66" s="53">
        <v>0</v>
      </c>
      <c r="G66" s="53"/>
      <c r="H66" s="53">
        <v>0</v>
      </c>
      <c r="I66" s="53"/>
      <c r="J66" s="53">
        <v>0</v>
      </c>
      <c r="K66" s="53"/>
      <c r="L66" s="101"/>
    </row>
    <row r="67" spans="1:12" ht="89.25">
      <c r="A67" s="66" t="s">
        <v>504</v>
      </c>
      <c r="B67" s="67" t="s">
        <v>505</v>
      </c>
      <c r="C67" s="60" t="s">
        <v>405</v>
      </c>
      <c r="D67" s="61">
        <f t="shared" si="2"/>
        <v>0</v>
      </c>
      <c r="E67" s="61">
        <f t="shared" si="3"/>
        <v>0</v>
      </c>
      <c r="F67" s="53">
        <v>0</v>
      </c>
      <c r="G67" s="53"/>
      <c r="H67" s="53">
        <v>0</v>
      </c>
      <c r="I67" s="53"/>
      <c r="J67" s="53">
        <v>0</v>
      </c>
      <c r="K67" s="53"/>
      <c r="L67" s="97"/>
    </row>
    <row r="68" spans="1:12" ht="63.75">
      <c r="A68" s="66" t="s">
        <v>506</v>
      </c>
      <c r="B68" s="67" t="s">
        <v>507</v>
      </c>
      <c r="C68" s="60" t="s">
        <v>405</v>
      </c>
      <c r="D68" s="61">
        <f t="shared" si="2"/>
        <v>1288.4</v>
      </c>
      <c r="E68" s="61">
        <f t="shared" si="3"/>
        <v>1288.4</v>
      </c>
      <c r="F68" s="53">
        <v>1288.4</v>
      </c>
      <c r="G68" s="53">
        <v>1288.4</v>
      </c>
      <c r="H68" s="53">
        <v>0</v>
      </c>
      <c r="I68" s="53"/>
      <c r="J68" s="53">
        <v>0</v>
      </c>
      <c r="K68" s="53"/>
      <c r="L68" s="100"/>
    </row>
    <row r="69" spans="1:12" ht="25.5">
      <c r="A69" s="66" t="s">
        <v>508</v>
      </c>
      <c r="B69" s="67" t="s">
        <v>510</v>
      </c>
      <c r="C69" s="60" t="s">
        <v>405</v>
      </c>
      <c r="D69" s="61">
        <f t="shared" si="2"/>
        <v>386.40000000000003</v>
      </c>
      <c r="E69" s="61">
        <f t="shared" si="3"/>
        <v>386.40000000000003</v>
      </c>
      <c r="F69" s="53">
        <v>302.6</v>
      </c>
      <c r="G69" s="53">
        <v>302.6</v>
      </c>
      <c r="H69" s="53">
        <v>83.8</v>
      </c>
      <c r="I69" s="53">
        <v>83.8</v>
      </c>
      <c r="J69" s="53">
        <v>0</v>
      </c>
      <c r="K69" s="53"/>
      <c r="L69" s="60"/>
    </row>
    <row r="70" spans="1:12" ht="51">
      <c r="A70" s="66" t="s">
        <v>511</v>
      </c>
      <c r="B70" s="67" t="s">
        <v>512</v>
      </c>
      <c r="C70" s="60" t="s">
        <v>405</v>
      </c>
      <c r="D70" s="61">
        <f t="shared" si="2"/>
        <v>0</v>
      </c>
      <c r="E70" s="61">
        <f t="shared" si="3"/>
        <v>0</v>
      </c>
      <c r="F70" s="53">
        <v>0</v>
      </c>
      <c r="G70" s="53"/>
      <c r="H70" s="53">
        <v>0</v>
      </c>
      <c r="I70" s="53"/>
      <c r="J70" s="53">
        <v>0</v>
      </c>
      <c r="K70" s="53"/>
      <c r="L70" s="99"/>
    </row>
    <row r="71" spans="1:12" ht="76.5">
      <c r="A71" s="66" t="s">
        <v>513</v>
      </c>
      <c r="B71" s="67" t="s">
        <v>514</v>
      </c>
      <c r="C71" s="60" t="s">
        <v>405</v>
      </c>
      <c r="D71" s="61">
        <f t="shared" si="2"/>
        <v>10702.6</v>
      </c>
      <c r="E71" s="61">
        <f t="shared" si="3"/>
        <v>10702.6</v>
      </c>
      <c r="F71" s="53">
        <v>10702.6</v>
      </c>
      <c r="G71" s="53">
        <v>10702.6</v>
      </c>
      <c r="H71" s="53">
        <v>0</v>
      </c>
      <c r="I71" s="53"/>
      <c r="J71" s="53">
        <v>0</v>
      </c>
      <c r="K71" s="53"/>
      <c r="L71" s="100"/>
    </row>
    <row r="72" spans="1:12" ht="76.5">
      <c r="A72" s="66" t="s">
        <v>515</v>
      </c>
      <c r="B72" s="67" t="s">
        <v>516</v>
      </c>
      <c r="C72" s="60" t="s">
        <v>405</v>
      </c>
      <c r="D72" s="61">
        <f t="shared" si="2"/>
        <v>940</v>
      </c>
      <c r="E72" s="61">
        <f t="shared" si="3"/>
        <v>940</v>
      </c>
      <c r="F72" s="53">
        <v>0</v>
      </c>
      <c r="G72" s="53"/>
      <c r="H72" s="53">
        <v>940</v>
      </c>
      <c r="I72" s="53">
        <v>940</v>
      </c>
      <c r="J72" s="53">
        <v>0</v>
      </c>
      <c r="K72" s="53"/>
      <c r="L72" s="100"/>
    </row>
    <row r="73" spans="1:12" ht="51">
      <c r="A73" s="66" t="s">
        <v>517</v>
      </c>
      <c r="B73" s="67" t="s">
        <v>518</v>
      </c>
      <c r="C73" s="60" t="s">
        <v>405</v>
      </c>
      <c r="D73" s="61">
        <f t="shared" si="2"/>
        <v>2600</v>
      </c>
      <c r="E73" s="61">
        <f t="shared" si="3"/>
        <v>2894.8</v>
      </c>
      <c r="F73" s="53">
        <v>0</v>
      </c>
      <c r="G73" s="53"/>
      <c r="H73" s="53">
        <v>2600</v>
      </c>
      <c r="I73" s="53">
        <v>2894.8</v>
      </c>
      <c r="J73" s="53">
        <v>0</v>
      </c>
      <c r="K73" s="53"/>
      <c r="L73" s="69"/>
    </row>
    <row r="74" spans="1:12" ht="63.75">
      <c r="A74" s="66" t="s">
        <v>519</v>
      </c>
      <c r="B74" s="67" t="s">
        <v>520</v>
      </c>
      <c r="C74" s="60" t="s">
        <v>405</v>
      </c>
      <c r="D74" s="61">
        <f t="shared" si="2"/>
        <v>1492</v>
      </c>
      <c r="E74" s="61">
        <f t="shared" si="3"/>
        <v>1492</v>
      </c>
      <c r="F74" s="53">
        <v>746</v>
      </c>
      <c r="G74" s="53">
        <v>746</v>
      </c>
      <c r="H74" s="53">
        <v>746</v>
      </c>
      <c r="I74" s="53">
        <v>746</v>
      </c>
      <c r="J74" s="53">
        <v>0</v>
      </c>
      <c r="K74" s="53"/>
      <c r="L74" s="69"/>
    </row>
    <row r="75" spans="1:12" ht="0.75" customHeight="1">
      <c r="A75" s="66" t="s">
        <v>131</v>
      </c>
      <c r="B75" s="67"/>
      <c r="C75" s="60"/>
      <c r="D75" s="61"/>
      <c r="E75" s="61"/>
      <c r="F75" s="53"/>
      <c r="G75" s="53"/>
      <c r="H75" s="53"/>
      <c r="I75" s="53"/>
      <c r="J75" s="53"/>
      <c r="K75" s="53"/>
      <c r="L75" s="69"/>
    </row>
    <row r="76" spans="1:12" ht="89.25">
      <c r="A76" s="66" t="s">
        <v>521</v>
      </c>
      <c r="B76" s="67" t="s">
        <v>522</v>
      </c>
      <c r="C76" s="60" t="s">
        <v>405</v>
      </c>
      <c r="D76" s="61">
        <f t="shared" si="2"/>
        <v>5633</v>
      </c>
      <c r="E76" s="61">
        <f t="shared" si="3"/>
        <v>5633</v>
      </c>
      <c r="F76" s="53">
        <v>5133</v>
      </c>
      <c r="G76" s="53">
        <v>5133</v>
      </c>
      <c r="H76" s="53">
        <v>500</v>
      </c>
      <c r="I76" s="53">
        <v>500</v>
      </c>
      <c r="J76" s="53">
        <v>0</v>
      </c>
      <c r="K76" s="53"/>
      <c r="L76" s="102"/>
    </row>
    <row r="77" spans="1:12" ht="76.5">
      <c r="A77" s="66" t="s">
        <v>523</v>
      </c>
      <c r="B77" s="67" t="s">
        <v>524</v>
      </c>
      <c r="C77" s="60" t="s">
        <v>405</v>
      </c>
      <c r="D77" s="61">
        <f t="shared" si="2"/>
        <v>750</v>
      </c>
      <c r="E77" s="61">
        <f t="shared" si="3"/>
        <v>707.6</v>
      </c>
      <c r="F77" s="53">
        <v>0</v>
      </c>
      <c r="G77" s="53"/>
      <c r="H77" s="53">
        <v>750</v>
      </c>
      <c r="I77" s="53">
        <v>707.6</v>
      </c>
      <c r="J77" s="53">
        <v>0</v>
      </c>
      <c r="K77" s="53"/>
      <c r="L77" s="69"/>
    </row>
    <row r="78" spans="1:12" ht="25.5">
      <c r="A78" s="66" t="s">
        <v>525</v>
      </c>
      <c r="B78" s="70" t="s">
        <v>526</v>
      </c>
      <c r="C78" s="60" t="s">
        <v>405</v>
      </c>
      <c r="D78" s="61">
        <f t="shared" si="2"/>
        <v>1068.2</v>
      </c>
      <c r="E78" s="61">
        <f t="shared" si="3"/>
        <v>1068.2</v>
      </c>
      <c r="F78" s="53">
        <v>1068.2</v>
      </c>
      <c r="G78" s="53">
        <v>1068.2</v>
      </c>
      <c r="H78" s="53">
        <v>0</v>
      </c>
      <c r="I78" s="53"/>
      <c r="J78" s="53">
        <v>0</v>
      </c>
      <c r="K78" s="53"/>
      <c r="L78" s="69"/>
    </row>
    <row r="79" spans="1:12" ht="15">
      <c r="A79" s="69"/>
      <c r="B79" s="81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1:12" ht="18.75">
      <c r="A80" s="124" t="s">
        <v>527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</row>
    <row r="81" spans="1:12" ht="31.5">
      <c r="A81" s="71"/>
      <c r="B81" s="82" t="s">
        <v>528</v>
      </c>
      <c r="C81" s="71"/>
      <c r="D81" s="83">
        <f>F81+H81+J81</f>
        <v>4500</v>
      </c>
      <c r="E81" s="83">
        <f>G81+I81+K81</f>
        <v>2993.1</v>
      </c>
      <c r="F81" s="83">
        <v>0</v>
      </c>
      <c r="G81" s="83">
        <f>G82+G83+G84+G85+G86+G87+G88</f>
        <v>0</v>
      </c>
      <c r="H81" s="83">
        <v>4500</v>
      </c>
      <c r="I81" s="83">
        <f>I82+I83+I84+I85+I86+I87+I88</f>
        <v>2993.1</v>
      </c>
      <c r="J81" s="83">
        <v>0</v>
      </c>
      <c r="K81" s="83">
        <f>K82+K83+K84+K85+K86+K87+K88</f>
        <v>0</v>
      </c>
      <c r="L81" s="71"/>
    </row>
    <row r="82" spans="1:12" ht="33.75">
      <c r="A82" s="69" t="s">
        <v>529</v>
      </c>
      <c r="B82" s="57" t="s">
        <v>530</v>
      </c>
      <c r="C82" s="60" t="s">
        <v>457</v>
      </c>
      <c r="D82" s="83">
        <f aca="true" t="shared" si="4" ref="D82:D88">F82+H82+J82</f>
        <v>4500</v>
      </c>
      <c r="E82" s="83">
        <f aca="true" t="shared" si="5" ref="E82:E88">G82+I82+K82</f>
        <v>2993.1</v>
      </c>
      <c r="F82" s="84">
        <v>0</v>
      </c>
      <c r="G82" s="84"/>
      <c r="H82" s="84">
        <v>4500</v>
      </c>
      <c r="I82" s="86">
        <v>2993.1</v>
      </c>
      <c r="J82" s="84">
        <v>0</v>
      </c>
      <c r="K82" s="84"/>
      <c r="L82" s="60" t="s">
        <v>625</v>
      </c>
    </row>
    <row r="83" spans="1:12" ht="60">
      <c r="A83" s="69" t="s">
        <v>531</v>
      </c>
      <c r="B83" s="57" t="s">
        <v>532</v>
      </c>
      <c r="C83" s="60" t="s">
        <v>533</v>
      </c>
      <c r="D83" s="83">
        <f t="shared" si="4"/>
        <v>0</v>
      </c>
      <c r="E83" s="83">
        <f t="shared" si="5"/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/>
      <c r="L83" s="60"/>
    </row>
    <row r="84" spans="1:12" ht="33.75">
      <c r="A84" s="66" t="s">
        <v>344</v>
      </c>
      <c r="B84" s="57" t="s">
        <v>534</v>
      </c>
      <c r="C84" s="60" t="s">
        <v>457</v>
      </c>
      <c r="D84" s="83">
        <f t="shared" si="4"/>
        <v>0</v>
      </c>
      <c r="E84" s="83">
        <f t="shared" si="5"/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/>
      <c r="L84" s="60"/>
    </row>
    <row r="85" spans="1:12" ht="45">
      <c r="A85" s="66"/>
      <c r="B85" s="57" t="s">
        <v>535</v>
      </c>
      <c r="C85" s="60" t="s">
        <v>536</v>
      </c>
      <c r="D85" s="83">
        <f t="shared" si="4"/>
        <v>0</v>
      </c>
      <c r="E85" s="83">
        <f t="shared" si="5"/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/>
      <c r="L85" s="60"/>
    </row>
    <row r="86" spans="1:12" ht="60">
      <c r="A86" s="69" t="s">
        <v>100</v>
      </c>
      <c r="B86" s="57" t="s">
        <v>537</v>
      </c>
      <c r="C86" s="60" t="s">
        <v>457</v>
      </c>
      <c r="D86" s="83">
        <f t="shared" si="4"/>
        <v>0</v>
      </c>
      <c r="E86" s="83">
        <f t="shared" si="5"/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/>
      <c r="L86" s="69"/>
    </row>
    <row r="87" spans="1:12" ht="45">
      <c r="A87" s="69" t="s">
        <v>101</v>
      </c>
      <c r="B87" s="81" t="s">
        <v>538</v>
      </c>
      <c r="C87" s="60" t="s">
        <v>536</v>
      </c>
      <c r="D87" s="83">
        <f t="shared" si="4"/>
        <v>0</v>
      </c>
      <c r="E87" s="83">
        <f t="shared" si="5"/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/>
      <c r="L87" s="69"/>
    </row>
    <row r="88" spans="1:12" ht="15">
      <c r="A88" s="69" t="s">
        <v>116</v>
      </c>
      <c r="B88" s="81"/>
      <c r="C88" s="60"/>
      <c r="D88" s="83">
        <f t="shared" si="4"/>
        <v>0</v>
      </c>
      <c r="E88" s="83">
        <f t="shared" si="5"/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/>
      <c r="L88" s="69"/>
    </row>
    <row r="89" spans="1:12" ht="18.75">
      <c r="A89" s="124" t="s">
        <v>539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</row>
    <row r="90" spans="1:12" ht="18.75">
      <c r="A90" s="71"/>
      <c r="B90" s="82" t="s">
        <v>540</v>
      </c>
      <c r="C90" s="71"/>
      <c r="D90" s="50">
        <f>F90+H90+J90</f>
        <v>1479</v>
      </c>
      <c r="E90" s="50">
        <f>E92+E93+E94+E95+E109+E110+E96+E97+E98+E99+E100+E101+E102+E103+E104+E106+E107+E108+E105+E91</f>
        <v>1328.6970000000001</v>
      </c>
      <c r="F90" s="50">
        <v>0</v>
      </c>
      <c r="G90" s="50">
        <f>G91+G92+G93+G94+G95+G96+G97+G98+G99+G100+G101+G102+G103+G104+G105+G106+G107+G108+G109+G110</f>
        <v>0</v>
      </c>
      <c r="H90" s="50">
        <f>H107+H108+H110</f>
        <v>1479</v>
      </c>
      <c r="I90" s="50">
        <f>I91+I92+I93+I94+I95+I96+I97+I98+I99+I100+I101+I102+I103+I104+I105+I106+I107+I108+I109+I110</f>
        <v>1328.6970000000001</v>
      </c>
      <c r="J90" s="50">
        <v>0</v>
      </c>
      <c r="K90" s="50">
        <f>K91+K92+K93+K94+K95+K96+K97+K98+K99+K100+K101+K102+K103+K104+K105+K106+K107+K108+K109+K110</f>
        <v>0</v>
      </c>
      <c r="L90" s="71"/>
    </row>
    <row r="91" spans="1:12" ht="47.25">
      <c r="A91" s="71">
        <v>1</v>
      </c>
      <c r="B91" s="103" t="s">
        <v>541</v>
      </c>
      <c r="C91" s="60" t="s">
        <v>457</v>
      </c>
      <c r="D91" s="50">
        <f aca="true" t="shared" si="6" ref="D91:D110">F91+H91+J91</f>
        <v>0</v>
      </c>
      <c r="E91" s="51">
        <f>G91+I91+K91</f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/>
    </row>
    <row r="92" spans="1:12" ht="33.75">
      <c r="A92" s="69">
        <v>2</v>
      </c>
      <c r="B92" s="81" t="s">
        <v>542</v>
      </c>
      <c r="C92" s="60" t="s">
        <v>457</v>
      </c>
      <c r="D92" s="50">
        <f t="shared" si="6"/>
        <v>0</v>
      </c>
      <c r="E92" s="51">
        <f aca="true" t="shared" si="7" ref="E92:E110">G92+I92+K92</f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/>
    </row>
    <row r="93" spans="1:12" ht="45">
      <c r="A93" s="69">
        <v>3</v>
      </c>
      <c r="B93" s="81" t="s">
        <v>543</v>
      </c>
      <c r="C93" s="60" t="s">
        <v>457</v>
      </c>
      <c r="D93" s="50">
        <f t="shared" si="6"/>
        <v>0</v>
      </c>
      <c r="E93" s="51">
        <f t="shared" si="7"/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/>
    </row>
    <row r="94" spans="1:12" ht="45">
      <c r="A94" s="69">
        <v>4</v>
      </c>
      <c r="B94" s="81" t="s">
        <v>544</v>
      </c>
      <c r="C94" s="60" t="s">
        <v>457</v>
      </c>
      <c r="D94" s="50">
        <f t="shared" si="6"/>
        <v>0</v>
      </c>
      <c r="E94" s="51">
        <f t="shared" si="7"/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/>
    </row>
    <row r="95" spans="1:12" ht="45">
      <c r="A95" s="69">
        <v>5</v>
      </c>
      <c r="B95" s="81" t="s">
        <v>545</v>
      </c>
      <c r="C95" s="60" t="s">
        <v>457</v>
      </c>
      <c r="D95" s="50">
        <f t="shared" si="6"/>
        <v>0</v>
      </c>
      <c r="E95" s="51">
        <f t="shared" si="7"/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/>
    </row>
    <row r="96" spans="1:12" ht="45">
      <c r="A96" s="69">
        <v>6</v>
      </c>
      <c r="B96" s="81" t="s">
        <v>546</v>
      </c>
      <c r="C96" s="60" t="s">
        <v>547</v>
      </c>
      <c r="D96" s="50">
        <f t="shared" si="6"/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/>
    </row>
    <row r="97" spans="1:12" ht="45">
      <c r="A97" s="69">
        <v>7</v>
      </c>
      <c r="B97" s="81" t="s">
        <v>548</v>
      </c>
      <c r="C97" s="60" t="s">
        <v>430</v>
      </c>
      <c r="D97" s="50">
        <f t="shared" si="6"/>
        <v>0</v>
      </c>
      <c r="E97" s="51">
        <f t="shared" si="7"/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/>
    </row>
    <row r="98" spans="1:12" ht="45">
      <c r="A98" s="69">
        <v>8</v>
      </c>
      <c r="B98" s="81" t="s">
        <v>549</v>
      </c>
      <c r="C98" s="60" t="s">
        <v>550</v>
      </c>
      <c r="D98" s="50">
        <f t="shared" si="6"/>
        <v>0</v>
      </c>
      <c r="E98" s="51">
        <f t="shared" si="7"/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/>
    </row>
    <row r="99" spans="1:12" ht="45">
      <c r="A99" s="69">
        <v>9</v>
      </c>
      <c r="B99" s="81" t="s">
        <v>551</v>
      </c>
      <c r="C99" s="60" t="s">
        <v>552</v>
      </c>
      <c r="D99" s="50">
        <f t="shared" si="6"/>
        <v>0</v>
      </c>
      <c r="E99" s="51">
        <f t="shared" si="7"/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/>
    </row>
    <row r="100" spans="1:12" ht="45">
      <c r="A100" s="69">
        <v>10</v>
      </c>
      <c r="B100" s="81" t="s">
        <v>553</v>
      </c>
      <c r="C100" s="60" t="s">
        <v>554</v>
      </c>
      <c r="D100" s="50">
        <f t="shared" si="6"/>
        <v>0</v>
      </c>
      <c r="E100" s="51">
        <f t="shared" si="7"/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/>
    </row>
    <row r="101" spans="1:12" ht="45">
      <c r="A101" s="69">
        <v>11</v>
      </c>
      <c r="B101" s="81" t="s">
        <v>555</v>
      </c>
      <c r="C101" s="60" t="s">
        <v>556</v>
      </c>
      <c r="D101" s="50">
        <f t="shared" si="6"/>
        <v>0</v>
      </c>
      <c r="E101" s="51">
        <f t="shared" si="7"/>
        <v>0</v>
      </c>
      <c r="F101" s="51">
        <v>0</v>
      </c>
      <c r="G101" s="51">
        <v>0</v>
      </c>
      <c r="H101" s="51">
        <v>0</v>
      </c>
      <c r="I101" s="53">
        <v>0</v>
      </c>
      <c r="J101" s="51">
        <v>0</v>
      </c>
      <c r="K101" s="51">
        <v>0</v>
      </c>
      <c r="L101" s="52"/>
    </row>
    <row r="102" spans="1:12" ht="45">
      <c r="A102" s="69">
        <v>12</v>
      </c>
      <c r="B102" s="81" t="s">
        <v>557</v>
      </c>
      <c r="C102" s="60" t="s">
        <v>564</v>
      </c>
      <c r="D102" s="50">
        <f t="shared" si="6"/>
        <v>0</v>
      </c>
      <c r="E102" s="51">
        <f t="shared" si="7"/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2"/>
    </row>
    <row r="103" spans="1:12" ht="45">
      <c r="A103" s="69">
        <v>13</v>
      </c>
      <c r="B103" s="81" t="s">
        <v>565</v>
      </c>
      <c r="C103" s="60" t="s">
        <v>566</v>
      </c>
      <c r="D103" s="50">
        <f t="shared" si="6"/>
        <v>0</v>
      </c>
      <c r="E103" s="51">
        <f t="shared" si="7"/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/>
    </row>
    <row r="104" spans="1:12" ht="45">
      <c r="A104" s="69">
        <v>14</v>
      </c>
      <c r="B104" s="81" t="s">
        <v>567</v>
      </c>
      <c r="C104" s="60" t="s">
        <v>568</v>
      </c>
      <c r="D104" s="50">
        <f t="shared" si="6"/>
        <v>0</v>
      </c>
      <c r="E104" s="51">
        <f t="shared" si="7"/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/>
    </row>
    <row r="105" spans="1:12" ht="45">
      <c r="A105" s="69">
        <v>15</v>
      </c>
      <c r="B105" s="81" t="s">
        <v>569</v>
      </c>
      <c r="C105" s="60" t="s">
        <v>570</v>
      </c>
      <c r="D105" s="50">
        <f t="shared" si="6"/>
        <v>0</v>
      </c>
      <c r="E105" s="51">
        <f t="shared" si="7"/>
        <v>0</v>
      </c>
      <c r="F105" s="51">
        <v>0</v>
      </c>
      <c r="G105" s="51">
        <v>0</v>
      </c>
      <c r="H105" s="51">
        <v>0</v>
      </c>
      <c r="I105" s="53">
        <v>0</v>
      </c>
      <c r="J105" s="51">
        <v>0</v>
      </c>
      <c r="K105" s="51">
        <v>0</v>
      </c>
      <c r="L105" s="52"/>
    </row>
    <row r="106" spans="1:12" ht="45">
      <c r="A106" s="69">
        <v>16</v>
      </c>
      <c r="B106" s="81" t="s">
        <v>571</v>
      </c>
      <c r="C106" s="60" t="s">
        <v>572</v>
      </c>
      <c r="D106" s="50">
        <v>0</v>
      </c>
      <c r="E106" s="51">
        <f t="shared" si="7"/>
        <v>0</v>
      </c>
      <c r="F106" s="54">
        <v>0</v>
      </c>
      <c r="G106" s="54"/>
      <c r="H106" s="54">
        <v>0</v>
      </c>
      <c r="I106" s="55">
        <v>0</v>
      </c>
      <c r="J106" s="54">
        <v>0</v>
      </c>
      <c r="K106" s="54"/>
      <c r="L106" s="52"/>
    </row>
    <row r="107" spans="1:12" ht="45">
      <c r="A107" s="65">
        <v>17</v>
      </c>
      <c r="B107" s="87" t="s">
        <v>573</v>
      </c>
      <c r="C107" s="76" t="s">
        <v>574</v>
      </c>
      <c r="D107" s="50">
        <f t="shared" si="6"/>
        <v>700</v>
      </c>
      <c r="E107" s="51">
        <f t="shared" si="7"/>
        <v>681.877</v>
      </c>
      <c r="F107" s="54">
        <v>0</v>
      </c>
      <c r="G107" s="54"/>
      <c r="H107" s="54">
        <v>700</v>
      </c>
      <c r="I107" s="55">
        <v>681.877</v>
      </c>
      <c r="J107" s="54">
        <v>0</v>
      </c>
      <c r="K107" s="54"/>
      <c r="L107" s="56"/>
    </row>
    <row r="108" spans="1:12" ht="45">
      <c r="A108" s="65">
        <v>18</v>
      </c>
      <c r="B108" s="87" t="s">
        <v>575</v>
      </c>
      <c r="C108" s="76" t="s">
        <v>576</v>
      </c>
      <c r="D108" s="50">
        <f t="shared" si="6"/>
        <v>700</v>
      </c>
      <c r="E108" s="51">
        <f t="shared" si="7"/>
        <v>0</v>
      </c>
      <c r="F108" s="54">
        <v>0</v>
      </c>
      <c r="G108" s="54"/>
      <c r="H108" s="54">
        <v>700</v>
      </c>
      <c r="I108" s="55"/>
      <c r="J108" s="54">
        <v>0</v>
      </c>
      <c r="K108" s="54"/>
      <c r="L108" s="52" t="s">
        <v>627</v>
      </c>
    </row>
    <row r="109" spans="1:12" ht="33.75">
      <c r="A109" s="65">
        <v>19</v>
      </c>
      <c r="B109" s="88" t="s">
        <v>577</v>
      </c>
      <c r="C109" s="76" t="s">
        <v>457</v>
      </c>
      <c r="D109" s="50">
        <f t="shared" si="6"/>
        <v>0</v>
      </c>
      <c r="E109" s="53">
        <f t="shared" si="7"/>
        <v>0</v>
      </c>
      <c r="F109" s="54">
        <v>0</v>
      </c>
      <c r="G109" s="54"/>
      <c r="H109" s="54">
        <v>0</v>
      </c>
      <c r="I109" s="55"/>
      <c r="J109" s="54">
        <v>0</v>
      </c>
      <c r="K109" s="54"/>
      <c r="L109" s="56"/>
    </row>
    <row r="110" spans="1:12" ht="45">
      <c r="A110" s="65">
        <v>20</v>
      </c>
      <c r="B110" s="88" t="s">
        <v>578</v>
      </c>
      <c r="C110" s="76" t="s">
        <v>405</v>
      </c>
      <c r="D110" s="50">
        <f t="shared" si="6"/>
        <v>79</v>
      </c>
      <c r="E110" s="53">
        <f t="shared" si="7"/>
        <v>646.82</v>
      </c>
      <c r="F110" s="54">
        <v>0</v>
      </c>
      <c r="G110" s="54"/>
      <c r="H110" s="54">
        <v>79</v>
      </c>
      <c r="I110" s="55">
        <v>646.82</v>
      </c>
      <c r="J110" s="54">
        <v>0</v>
      </c>
      <c r="K110" s="54"/>
      <c r="L110" s="56"/>
    </row>
    <row r="111" spans="1:12" ht="18.75">
      <c r="A111" s="124" t="s">
        <v>579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1:12" ht="31.5">
      <c r="A112" s="71"/>
      <c r="B112" s="82" t="s">
        <v>580</v>
      </c>
      <c r="C112" s="79"/>
      <c r="D112" s="61">
        <f>F112+H112+J112</f>
        <v>21748</v>
      </c>
      <c r="E112" s="61">
        <f aca="true" t="shared" si="8" ref="E112:K112">E113</f>
        <v>5104.3</v>
      </c>
      <c r="F112" s="61">
        <f t="shared" si="8"/>
        <v>16046.7</v>
      </c>
      <c r="G112" s="61">
        <f t="shared" si="8"/>
        <v>2105</v>
      </c>
      <c r="H112" s="61">
        <f t="shared" si="8"/>
        <v>3826.3</v>
      </c>
      <c r="I112" s="61">
        <f t="shared" si="8"/>
        <v>1124.3</v>
      </c>
      <c r="J112" s="61">
        <f t="shared" si="8"/>
        <v>1875</v>
      </c>
      <c r="K112" s="61">
        <f t="shared" si="8"/>
        <v>1875</v>
      </c>
      <c r="L112" s="71"/>
    </row>
    <row r="113" spans="1:12" ht="28.5">
      <c r="A113" s="69" t="s">
        <v>99</v>
      </c>
      <c r="B113" s="78" t="s">
        <v>581</v>
      </c>
      <c r="C113" s="79"/>
      <c r="D113" s="61">
        <f aca="true" t="shared" si="9" ref="D113:D130">F113+H113+J113</f>
        <v>21748</v>
      </c>
      <c r="E113" s="61">
        <f>G113+I113+K113</f>
        <v>5104.3</v>
      </c>
      <c r="F113" s="61">
        <f>F114+F115+F116+F117+F118+F119+F120+F122+F123+F124+F125+F126+F127+F128+F129+F121</f>
        <v>16046.7</v>
      </c>
      <c r="G113" s="61">
        <f>G114+G115+G116+G117+G118+G119+G120+G121+G122+G123+G124+G125+G126+G127+G128+G129+G130</f>
        <v>2105</v>
      </c>
      <c r="H113" s="61">
        <f>H114+H115+H116+H117+H118+H119+H120+H122+H123+H124+H125+H126+H127+H128+H129+H121</f>
        <v>3826.3</v>
      </c>
      <c r="I113" s="61">
        <f>I114+I115+I116+I117+I118+I119+I120+I121+I122+I123+I124+I125+I126+I127+I128+I129+I130</f>
        <v>1124.3</v>
      </c>
      <c r="J113" s="61">
        <f>J114+J115+J116+J117+J118+J119+J120+J122+J123+J124+J125+J126+J127+J128+J129+J121</f>
        <v>1875</v>
      </c>
      <c r="K113" s="61">
        <f>K114+K115+K116+K117+K118+K119+K120+K121+K122+K123+K124+K125+K126+K127+K128+K129+K130</f>
        <v>1875</v>
      </c>
      <c r="L113" s="72"/>
    </row>
    <row r="114" spans="1:12" ht="60">
      <c r="A114" s="66" t="s">
        <v>529</v>
      </c>
      <c r="B114" s="57" t="s">
        <v>582</v>
      </c>
      <c r="C114" s="60" t="s">
        <v>583</v>
      </c>
      <c r="D114" s="61">
        <f t="shared" si="9"/>
        <v>6200</v>
      </c>
      <c r="E114" s="61">
        <f aca="true" t="shared" si="10" ref="E114:E130">G114+I114+K114</f>
        <v>0</v>
      </c>
      <c r="F114" s="53">
        <v>5580</v>
      </c>
      <c r="G114" s="53"/>
      <c r="H114" s="53">
        <v>620</v>
      </c>
      <c r="I114" s="53">
        <v>0</v>
      </c>
      <c r="J114" s="53">
        <v>0</v>
      </c>
      <c r="K114" s="53"/>
      <c r="L114" s="69" t="s">
        <v>625</v>
      </c>
    </row>
    <row r="115" spans="1:12" ht="60">
      <c r="A115" s="66" t="s">
        <v>342</v>
      </c>
      <c r="B115" s="57" t="s">
        <v>584</v>
      </c>
      <c r="C115" s="60" t="s">
        <v>583</v>
      </c>
      <c r="D115" s="61">
        <f t="shared" si="9"/>
        <v>0</v>
      </c>
      <c r="E115" s="61">
        <f t="shared" si="10"/>
        <v>0</v>
      </c>
      <c r="F115" s="53">
        <v>0</v>
      </c>
      <c r="G115" s="53">
        <v>0</v>
      </c>
      <c r="H115" s="53">
        <v>0</v>
      </c>
      <c r="I115" s="53"/>
      <c r="J115" s="53">
        <v>0</v>
      </c>
      <c r="K115" s="53"/>
      <c r="L115" s="69"/>
    </row>
    <row r="116" spans="1:12" ht="60">
      <c r="A116" s="66" t="s">
        <v>344</v>
      </c>
      <c r="B116" s="57" t="s">
        <v>585</v>
      </c>
      <c r="C116" s="60" t="s">
        <v>583</v>
      </c>
      <c r="D116" s="61">
        <f t="shared" si="9"/>
        <v>0</v>
      </c>
      <c r="E116" s="61">
        <f t="shared" si="10"/>
        <v>0</v>
      </c>
      <c r="F116" s="53">
        <v>0</v>
      </c>
      <c r="G116" s="53">
        <v>0</v>
      </c>
      <c r="H116" s="53">
        <v>0</v>
      </c>
      <c r="I116" s="53"/>
      <c r="J116" s="53">
        <v>0</v>
      </c>
      <c r="K116" s="53"/>
      <c r="L116" s="69"/>
    </row>
    <row r="117" spans="1:12" ht="60">
      <c r="A117" s="66" t="s">
        <v>346</v>
      </c>
      <c r="B117" s="57" t="s">
        <v>586</v>
      </c>
      <c r="C117" s="60" t="s">
        <v>583</v>
      </c>
      <c r="D117" s="61">
        <f t="shared" si="9"/>
        <v>9290</v>
      </c>
      <c r="E117" s="61">
        <f t="shared" si="10"/>
        <v>0</v>
      </c>
      <c r="F117" s="53">
        <v>8361</v>
      </c>
      <c r="G117" s="53"/>
      <c r="H117" s="53">
        <v>929</v>
      </c>
      <c r="I117" s="53">
        <v>0</v>
      </c>
      <c r="J117" s="53">
        <v>0</v>
      </c>
      <c r="K117" s="53"/>
      <c r="L117" s="69" t="s">
        <v>628</v>
      </c>
    </row>
    <row r="118" spans="1:12" ht="45">
      <c r="A118" s="66" t="s">
        <v>348</v>
      </c>
      <c r="B118" s="57" t="s">
        <v>587</v>
      </c>
      <c r="C118" s="60" t="s">
        <v>457</v>
      </c>
      <c r="D118" s="61">
        <f>F118+H118+J118</f>
        <v>0</v>
      </c>
      <c r="E118" s="61">
        <f t="shared" si="10"/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/>
      <c r="L118" s="69"/>
    </row>
    <row r="119" spans="1:12" ht="45">
      <c r="A119" s="66" t="s">
        <v>350</v>
      </c>
      <c r="B119" s="69" t="s">
        <v>588</v>
      </c>
      <c r="C119" s="60" t="s">
        <v>457</v>
      </c>
      <c r="D119" s="61">
        <f t="shared" si="9"/>
        <v>0</v>
      </c>
      <c r="E119" s="61">
        <f t="shared" si="10"/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/>
      <c r="L119" s="69"/>
    </row>
    <row r="120" spans="1:12" ht="33.75">
      <c r="A120" s="66" t="s">
        <v>352</v>
      </c>
      <c r="B120" s="57" t="s">
        <v>589</v>
      </c>
      <c r="C120" s="60" t="s">
        <v>457</v>
      </c>
      <c r="D120" s="61">
        <f t="shared" si="9"/>
        <v>0</v>
      </c>
      <c r="E120" s="61">
        <f t="shared" si="10"/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/>
      <c r="L120" s="69"/>
    </row>
    <row r="121" spans="1:12" ht="33.75">
      <c r="A121" s="66" t="s">
        <v>460</v>
      </c>
      <c r="B121" s="57" t="s">
        <v>590</v>
      </c>
      <c r="C121" s="60" t="s">
        <v>591</v>
      </c>
      <c r="D121" s="61">
        <f t="shared" si="9"/>
        <v>300</v>
      </c>
      <c r="E121" s="61">
        <f t="shared" si="10"/>
        <v>0</v>
      </c>
      <c r="F121" s="53">
        <v>0</v>
      </c>
      <c r="G121" s="53">
        <v>0</v>
      </c>
      <c r="H121" s="53">
        <v>300</v>
      </c>
      <c r="I121" s="53">
        <v>0</v>
      </c>
      <c r="J121" s="53">
        <v>0</v>
      </c>
      <c r="K121" s="53"/>
      <c r="L121" s="69" t="s">
        <v>625</v>
      </c>
    </row>
    <row r="122" spans="1:12" ht="30">
      <c r="A122" s="62" t="s">
        <v>592</v>
      </c>
      <c r="B122" s="57" t="s">
        <v>593</v>
      </c>
      <c r="C122" s="76"/>
      <c r="D122" s="61">
        <f t="shared" si="9"/>
        <v>843</v>
      </c>
      <c r="E122" s="61">
        <f t="shared" si="10"/>
        <v>843</v>
      </c>
      <c r="F122" s="53">
        <v>605.7</v>
      </c>
      <c r="G122" s="53">
        <v>605</v>
      </c>
      <c r="H122" s="53">
        <v>237.3</v>
      </c>
      <c r="I122" s="53">
        <v>238</v>
      </c>
      <c r="J122" s="53">
        <v>0</v>
      </c>
      <c r="K122" s="89"/>
      <c r="L122" s="69"/>
    </row>
    <row r="123" spans="1:12" ht="33.75">
      <c r="A123" s="66" t="s">
        <v>594</v>
      </c>
      <c r="B123" s="57" t="s">
        <v>595</v>
      </c>
      <c r="C123" s="60" t="s">
        <v>596</v>
      </c>
      <c r="D123" s="61">
        <f t="shared" si="9"/>
        <v>177</v>
      </c>
      <c r="E123" s="61">
        <f t="shared" si="10"/>
        <v>123.3</v>
      </c>
      <c r="F123" s="53">
        <v>0</v>
      </c>
      <c r="G123" s="53">
        <v>0</v>
      </c>
      <c r="H123" s="53">
        <v>177</v>
      </c>
      <c r="I123" s="53">
        <v>123.3</v>
      </c>
      <c r="J123" s="53">
        <v>0</v>
      </c>
      <c r="K123" s="53"/>
      <c r="L123" s="69"/>
    </row>
    <row r="124" spans="1:12" ht="33.75">
      <c r="A124" s="66" t="s">
        <v>597</v>
      </c>
      <c r="B124" s="57" t="s">
        <v>598</v>
      </c>
      <c r="C124" s="60" t="s">
        <v>599</v>
      </c>
      <c r="D124" s="61">
        <f t="shared" si="9"/>
        <v>800</v>
      </c>
      <c r="E124" s="61">
        <f t="shared" si="10"/>
        <v>0</v>
      </c>
      <c r="F124" s="53">
        <v>0</v>
      </c>
      <c r="G124" s="53">
        <v>0</v>
      </c>
      <c r="H124" s="53">
        <v>800</v>
      </c>
      <c r="I124" s="53">
        <v>0</v>
      </c>
      <c r="J124" s="53">
        <v>0</v>
      </c>
      <c r="K124" s="53"/>
      <c r="L124" s="69" t="s">
        <v>625</v>
      </c>
    </row>
    <row r="125" spans="1:12" ht="33.75">
      <c r="A125" s="66" t="s">
        <v>600</v>
      </c>
      <c r="B125" s="57" t="s">
        <v>601</v>
      </c>
      <c r="C125" s="60" t="s">
        <v>602</v>
      </c>
      <c r="D125" s="61">
        <f t="shared" si="9"/>
        <v>4138</v>
      </c>
      <c r="E125" s="61">
        <f t="shared" si="10"/>
        <v>4138</v>
      </c>
      <c r="F125" s="53">
        <v>1500</v>
      </c>
      <c r="G125" s="53">
        <v>1500</v>
      </c>
      <c r="H125" s="53">
        <v>763</v>
      </c>
      <c r="I125" s="53">
        <v>763</v>
      </c>
      <c r="J125" s="53">
        <v>1875</v>
      </c>
      <c r="K125" s="53">
        <v>1875</v>
      </c>
      <c r="L125" s="69"/>
    </row>
    <row r="126" spans="1:12" ht="33.75">
      <c r="A126" s="66" t="s">
        <v>603</v>
      </c>
      <c r="B126" s="57" t="s">
        <v>604</v>
      </c>
      <c r="C126" s="60" t="s">
        <v>605</v>
      </c>
      <c r="D126" s="61">
        <f t="shared" si="9"/>
        <v>0</v>
      </c>
      <c r="E126" s="61">
        <f t="shared" si="10"/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/>
      <c r="L126" s="69"/>
    </row>
    <row r="127" spans="1:12" ht="33.75">
      <c r="A127" s="66" t="s">
        <v>606</v>
      </c>
      <c r="B127" s="57" t="s">
        <v>607</v>
      </c>
      <c r="C127" s="60" t="s">
        <v>608</v>
      </c>
      <c r="D127" s="61">
        <f t="shared" si="9"/>
        <v>0</v>
      </c>
      <c r="E127" s="61">
        <f t="shared" si="10"/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/>
      <c r="L127" s="69"/>
    </row>
    <row r="128" spans="1:12" ht="33.75">
      <c r="A128" s="66" t="s">
        <v>609</v>
      </c>
      <c r="B128" s="57" t="s">
        <v>610</v>
      </c>
      <c r="C128" s="60" t="s">
        <v>611</v>
      </c>
      <c r="D128" s="61">
        <f t="shared" si="9"/>
        <v>0</v>
      </c>
      <c r="E128" s="61">
        <f t="shared" si="10"/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/>
      <c r="L128" s="69"/>
    </row>
    <row r="129" spans="1:12" ht="33.75">
      <c r="A129" s="66" t="s">
        <v>612</v>
      </c>
      <c r="B129" s="57" t="s">
        <v>613</v>
      </c>
      <c r="C129" s="60" t="s">
        <v>614</v>
      </c>
      <c r="D129" s="61">
        <f t="shared" si="9"/>
        <v>0</v>
      </c>
      <c r="E129" s="61">
        <f t="shared" si="10"/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/>
      <c r="L129" s="69"/>
    </row>
    <row r="130" spans="1:12" ht="33.75">
      <c r="A130" s="66" t="s">
        <v>615</v>
      </c>
      <c r="B130" s="57" t="s">
        <v>616</v>
      </c>
      <c r="C130" s="60" t="s">
        <v>617</v>
      </c>
      <c r="D130" s="61">
        <f t="shared" si="9"/>
        <v>0</v>
      </c>
      <c r="E130" s="61">
        <f t="shared" si="10"/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/>
      <c r="L130" s="69"/>
    </row>
    <row r="131" spans="1:12" ht="18.75">
      <c r="A131" s="124" t="s">
        <v>618</v>
      </c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1:12" ht="15">
      <c r="A132" s="122" t="s">
        <v>90</v>
      </c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</row>
    <row r="133" spans="1:12" ht="28.5">
      <c r="A133" s="72"/>
      <c r="B133" s="73" t="s">
        <v>619</v>
      </c>
      <c r="C133" s="72"/>
      <c r="D133" s="53">
        <f>F133+H133+J133</f>
        <v>39073.8</v>
      </c>
      <c r="E133" s="61">
        <f aca="true" t="shared" si="11" ref="E133:K133">E134+E137+E152+E157+E168+E183</f>
        <v>16564.4</v>
      </c>
      <c r="F133" s="61">
        <f>F134+F137+F152+F157+F168+F183</f>
        <v>22362.8</v>
      </c>
      <c r="G133" s="61">
        <f t="shared" si="11"/>
        <v>9562.6</v>
      </c>
      <c r="H133" s="61">
        <f t="shared" si="11"/>
        <v>16711.000000000004</v>
      </c>
      <c r="I133" s="61">
        <f t="shared" si="11"/>
        <v>7001.8</v>
      </c>
      <c r="J133" s="61">
        <f t="shared" si="11"/>
        <v>0</v>
      </c>
      <c r="K133" s="61">
        <f t="shared" si="11"/>
        <v>0</v>
      </c>
      <c r="L133" s="72"/>
    </row>
    <row r="134" spans="1:12" ht="15">
      <c r="A134" s="128" t="s">
        <v>99</v>
      </c>
      <c r="B134" s="129" t="s">
        <v>620</v>
      </c>
      <c r="C134" s="130" t="s">
        <v>599</v>
      </c>
      <c r="D134" s="53">
        <f>F134+H134+J134</f>
        <v>2557.2</v>
      </c>
      <c r="E134" s="53"/>
      <c r="F134" s="53">
        <f>F135</f>
        <v>0</v>
      </c>
      <c r="G134" s="53"/>
      <c r="H134" s="53">
        <f>H135</f>
        <v>2557.2</v>
      </c>
      <c r="I134" s="53"/>
      <c r="J134" s="53">
        <f>J135</f>
        <v>0</v>
      </c>
      <c r="K134" s="53"/>
      <c r="L134" s="128" t="s">
        <v>741</v>
      </c>
    </row>
    <row r="135" spans="1:12" ht="48.75" customHeight="1">
      <c r="A135" s="128"/>
      <c r="B135" s="129"/>
      <c r="C135" s="130"/>
      <c r="D135" s="53">
        <f>F135+H135+J135</f>
        <v>2557.2</v>
      </c>
      <c r="E135" s="53"/>
      <c r="F135" s="53"/>
      <c r="G135" s="53"/>
      <c r="H135" s="53">
        <v>2557.2</v>
      </c>
      <c r="I135" s="53"/>
      <c r="J135" s="53"/>
      <c r="K135" s="53"/>
      <c r="L135" s="128"/>
    </row>
    <row r="136" spans="1:12" ht="15">
      <c r="A136" s="122" t="s">
        <v>621</v>
      </c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</row>
    <row r="137" spans="1:12" ht="25.5">
      <c r="A137" s="75" t="s">
        <v>99</v>
      </c>
      <c r="B137" s="74" t="s">
        <v>622</v>
      </c>
      <c r="C137" s="75"/>
      <c r="D137" s="61">
        <f>F137+H137+J137</f>
        <v>21966</v>
      </c>
      <c r="E137" s="61">
        <f>G137+I137+K137</f>
        <v>4452.2</v>
      </c>
      <c r="F137" s="61">
        <f aca="true" t="shared" si="12" ref="F137:K137">F138+F139+F140+F141+F142+F143+F144+F145+F146+F147+F148+F149+F150+F151</f>
        <v>16320.8</v>
      </c>
      <c r="G137" s="61">
        <f t="shared" si="12"/>
        <v>4020</v>
      </c>
      <c r="H137" s="61">
        <f t="shared" si="12"/>
        <v>5645.200000000001</v>
      </c>
      <c r="I137" s="61">
        <f t="shared" si="12"/>
        <v>432.20000000000005</v>
      </c>
      <c r="J137" s="61">
        <f t="shared" si="12"/>
        <v>0</v>
      </c>
      <c r="K137" s="61">
        <f t="shared" si="12"/>
        <v>0</v>
      </c>
      <c r="L137" s="75"/>
    </row>
    <row r="138" spans="1:12" ht="45">
      <c r="A138" s="66" t="s">
        <v>339</v>
      </c>
      <c r="B138" s="57" t="s">
        <v>623</v>
      </c>
      <c r="C138" s="60" t="s">
        <v>536</v>
      </c>
      <c r="D138" s="61">
        <f aca="true" t="shared" si="13" ref="D138:D155">F138+H138+J138</f>
        <v>0</v>
      </c>
      <c r="E138" s="61">
        <f aca="true" t="shared" si="14" ref="E138:E155">G138+I138+K138</f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/>
      <c r="L138" s="69"/>
    </row>
    <row r="139" spans="1:12" ht="45">
      <c r="A139" s="66" t="s">
        <v>342</v>
      </c>
      <c r="B139" s="57" t="s">
        <v>624</v>
      </c>
      <c r="C139" s="60" t="s">
        <v>630</v>
      </c>
      <c r="D139" s="61">
        <f t="shared" si="13"/>
        <v>0</v>
      </c>
      <c r="E139" s="61">
        <f t="shared" si="14"/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/>
      <c r="L139" s="69"/>
    </row>
    <row r="140" spans="1:12" ht="45">
      <c r="A140" s="66" t="s">
        <v>344</v>
      </c>
      <c r="B140" s="57" t="s">
        <v>631</v>
      </c>
      <c r="C140" s="60" t="s">
        <v>632</v>
      </c>
      <c r="D140" s="61">
        <f t="shared" si="13"/>
        <v>240</v>
      </c>
      <c r="E140" s="61">
        <f t="shared" si="14"/>
        <v>0</v>
      </c>
      <c r="F140" s="53">
        <v>0</v>
      </c>
      <c r="G140" s="53">
        <v>0</v>
      </c>
      <c r="H140" s="53">
        <v>240</v>
      </c>
      <c r="I140" s="53">
        <v>0</v>
      </c>
      <c r="J140" s="53">
        <v>0</v>
      </c>
      <c r="K140" s="53"/>
      <c r="L140" s="69" t="s">
        <v>742</v>
      </c>
    </row>
    <row r="141" spans="1:12" ht="45">
      <c r="A141" s="66" t="s">
        <v>346</v>
      </c>
      <c r="B141" s="57" t="s">
        <v>633</v>
      </c>
      <c r="C141" s="60" t="s">
        <v>634</v>
      </c>
      <c r="D141" s="61">
        <f t="shared" si="13"/>
        <v>0</v>
      </c>
      <c r="E141" s="61">
        <f t="shared" si="14"/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/>
      <c r="L141" s="69"/>
    </row>
    <row r="142" spans="1:12" ht="45">
      <c r="A142" s="66" t="s">
        <v>348</v>
      </c>
      <c r="B142" s="57" t="s">
        <v>635</v>
      </c>
      <c r="C142" s="60" t="s">
        <v>636</v>
      </c>
      <c r="D142" s="61">
        <f t="shared" si="13"/>
        <v>0</v>
      </c>
      <c r="E142" s="61">
        <f t="shared" si="14"/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/>
      <c r="L142" s="69"/>
    </row>
    <row r="143" spans="1:12" ht="45">
      <c r="A143" s="66" t="s">
        <v>350</v>
      </c>
      <c r="B143" s="57" t="s">
        <v>637</v>
      </c>
      <c r="C143" s="60" t="s">
        <v>638</v>
      </c>
      <c r="D143" s="61">
        <f t="shared" si="13"/>
        <v>0</v>
      </c>
      <c r="E143" s="61">
        <f t="shared" si="14"/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/>
      <c r="L143" s="69"/>
    </row>
    <row r="144" spans="1:12" ht="45">
      <c r="A144" s="66" t="s">
        <v>352</v>
      </c>
      <c r="B144" s="57" t="s">
        <v>639</v>
      </c>
      <c r="C144" s="60" t="s">
        <v>640</v>
      </c>
      <c r="D144" s="61">
        <f t="shared" si="13"/>
        <v>0</v>
      </c>
      <c r="E144" s="61">
        <f t="shared" si="14"/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/>
      <c r="L144" s="69"/>
    </row>
    <row r="145" spans="1:12" ht="45">
      <c r="A145" s="66" t="s">
        <v>460</v>
      </c>
      <c r="B145" s="57" t="s">
        <v>644</v>
      </c>
      <c r="C145" s="60" t="s">
        <v>645</v>
      </c>
      <c r="D145" s="61">
        <f t="shared" si="13"/>
        <v>4020.8</v>
      </c>
      <c r="E145" s="61">
        <f t="shared" si="14"/>
        <v>4020</v>
      </c>
      <c r="F145" s="53">
        <v>4020.8</v>
      </c>
      <c r="G145" s="53">
        <v>4020</v>
      </c>
      <c r="H145" s="53">
        <v>0</v>
      </c>
      <c r="I145" s="53">
        <v>0</v>
      </c>
      <c r="J145" s="53">
        <v>0</v>
      </c>
      <c r="K145" s="53"/>
      <c r="L145" s="69"/>
    </row>
    <row r="146" spans="1:12" ht="60">
      <c r="A146" s="66" t="s">
        <v>594</v>
      </c>
      <c r="B146" s="57" t="s">
        <v>646</v>
      </c>
      <c r="C146" s="60" t="s">
        <v>647</v>
      </c>
      <c r="D146" s="61">
        <f t="shared" si="13"/>
        <v>3300</v>
      </c>
      <c r="E146" s="61">
        <f t="shared" si="14"/>
        <v>0</v>
      </c>
      <c r="F146" s="53">
        <v>3000</v>
      </c>
      <c r="G146" s="53">
        <v>0</v>
      </c>
      <c r="H146" s="53">
        <v>300</v>
      </c>
      <c r="I146" s="53">
        <v>0</v>
      </c>
      <c r="J146" s="53">
        <v>0</v>
      </c>
      <c r="K146" s="53"/>
      <c r="L146" s="69" t="s">
        <v>743</v>
      </c>
    </row>
    <row r="147" spans="1:12" ht="45">
      <c r="A147" s="66" t="s">
        <v>648</v>
      </c>
      <c r="B147" s="57" t="s">
        <v>649</v>
      </c>
      <c r="C147" s="60" t="s">
        <v>650</v>
      </c>
      <c r="D147" s="61">
        <f t="shared" si="13"/>
        <v>295.4</v>
      </c>
      <c r="E147" s="61">
        <f t="shared" si="14"/>
        <v>186.8</v>
      </c>
      <c r="F147" s="53">
        <v>0</v>
      </c>
      <c r="G147" s="53">
        <v>0</v>
      </c>
      <c r="H147" s="53">
        <v>295.4</v>
      </c>
      <c r="I147" s="53">
        <v>186.8</v>
      </c>
      <c r="J147" s="53">
        <v>0</v>
      </c>
      <c r="K147" s="53"/>
      <c r="L147" s="69" t="s">
        <v>625</v>
      </c>
    </row>
    <row r="148" spans="1:12" ht="45">
      <c r="A148" s="66" t="s">
        <v>651</v>
      </c>
      <c r="B148" s="57" t="s">
        <v>652</v>
      </c>
      <c r="C148" s="60" t="s">
        <v>599</v>
      </c>
      <c r="D148" s="61">
        <f t="shared" si="13"/>
        <v>2548.8</v>
      </c>
      <c r="E148" s="61">
        <f t="shared" si="14"/>
        <v>245.4</v>
      </c>
      <c r="F148" s="53">
        <v>0</v>
      </c>
      <c r="G148" s="53">
        <v>0</v>
      </c>
      <c r="H148" s="53">
        <v>2548.8</v>
      </c>
      <c r="I148" s="53">
        <v>245.4</v>
      </c>
      <c r="J148" s="53">
        <v>0</v>
      </c>
      <c r="K148" s="53"/>
      <c r="L148" s="69" t="s">
        <v>625</v>
      </c>
    </row>
    <row r="149" spans="1:12" ht="45">
      <c r="A149" s="66" t="s">
        <v>653</v>
      </c>
      <c r="B149" s="57" t="s">
        <v>654</v>
      </c>
      <c r="C149" s="60" t="s">
        <v>608</v>
      </c>
      <c r="D149" s="61">
        <f t="shared" si="13"/>
        <v>0</v>
      </c>
      <c r="E149" s="61">
        <f t="shared" si="14"/>
        <v>0</v>
      </c>
      <c r="F149" s="53">
        <v>0</v>
      </c>
      <c r="G149" s="53"/>
      <c r="H149" s="53">
        <v>0</v>
      </c>
      <c r="I149" s="53"/>
      <c r="J149" s="53">
        <v>0</v>
      </c>
      <c r="K149" s="53"/>
      <c r="L149" s="69"/>
    </row>
    <row r="150" spans="1:12" ht="45">
      <c r="A150" s="66" t="s">
        <v>655</v>
      </c>
      <c r="B150" s="57" t="s">
        <v>656</v>
      </c>
      <c r="C150" s="60" t="s">
        <v>657</v>
      </c>
      <c r="D150" s="61">
        <f t="shared" si="13"/>
        <v>0</v>
      </c>
      <c r="E150" s="61">
        <f t="shared" si="14"/>
        <v>0</v>
      </c>
      <c r="F150" s="53">
        <v>0</v>
      </c>
      <c r="G150" s="53"/>
      <c r="H150" s="53">
        <v>0</v>
      </c>
      <c r="I150" s="53"/>
      <c r="J150" s="53">
        <v>0</v>
      </c>
      <c r="K150" s="53"/>
      <c r="L150" s="69"/>
    </row>
    <row r="151" spans="1:12" ht="75">
      <c r="A151" s="66" t="s">
        <v>658</v>
      </c>
      <c r="B151" s="57" t="s">
        <v>659</v>
      </c>
      <c r="C151" s="60" t="s">
        <v>341</v>
      </c>
      <c r="D151" s="61">
        <f t="shared" si="13"/>
        <v>11561</v>
      </c>
      <c r="E151" s="61">
        <f t="shared" si="14"/>
        <v>0</v>
      </c>
      <c r="F151" s="53">
        <v>9300</v>
      </c>
      <c r="G151" s="53"/>
      <c r="H151" s="53">
        <v>2261</v>
      </c>
      <c r="I151" s="53"/>
      <c r="J151" s="53">
        <v>0</v>
      </c>
      <c r="K151" s="53"/>
      <c r="L151" s="69" t="s">
        <v>625</v>
      </c>
    </row>
    <row r="152" spans="1:12" ht="28.5">
      <c r="A152" s="72" t="s">
        <v>100</v>
      </c>
      <c r="B152" s="78" t="s">
        <v>660</v>
      </c>
      <c r="C152" s="72"/>
      <c r="D152" s="61">
        <f t="shared" si="13"/>
        <v>1440</v>
      </c>
      <c r="E152" s="61">
        <f t="shared" si="14"/>
        <v>785.5</v>
      </c>
      <c r="F152" s="61">
        <f aca="true" t="shared" si="15" ref="F152:K152">F153+F154+F155</f>
        <v>0</v>
      </c>
      <c r="G152" s="61">
        <f t="shared" si="15"/>
        <v>0</v>
      </c>
      <c r="H152" s="61">
        <f t="shared" si="15"/>
        <v>1440</v>
      </c>
      <c r="I152" s="61">
        <f t="shared" si="15"/>
        <v>785.5</v>
      </c>
      <c r="J152" s="61">
        <f t="shared" si="15"/>
        <v>0</v>
      </c>
      <c r="K152" s="61">
        <f t="shared" si="15"/>
        <v>0</v>
      </c>
      <c r="L152" s="72"/>
    </row>
    <row r="153" spans="1:12" ht="45">
      <c r="A153" s="66" t="s">
        <v>600</v>
      </c>
      <c r="B153" s="81" t="s">
        <v>661</v>
      </c>
      <c r="C153" s="60" t="s">
        <v>645</v>
      </c>
      <c r="D153" s="61">
        <f t="shared" si="13"/>
        <v>0</v>
      </c>
      <c r="E153" s="61">
        <f t="shared" si="14"/>
        <v>0</v>
      </c>
      <c r="F153" s="53">
        <v>0</v>
      </c>
      <c r="G153" s="53"/>
      <c r="H153" s="53">
        <v>0</v>
      </c>
      <c r="I153" s="53"/>
      <c r="J153" s="53">
        <v>0</v>
      </c>
      <c r="K153" s="53"/>
      <c r="L153" s="69"/>
    </row>
    <row r="154" spans="1:12" ht="45">
      <c r="A154" s="66" t="s">
        <v>603</v>
      </c>
      <c r="B154" s="81" t="s">
        <v>662</v>
      </c>
      <c r="C154" s="60" t="s">
        <v>663</v>
      </c>
      <c r="D154" s="61">
        <f t="shared" si="13"/>
        <v>1440</v>
      </c>
      <c r="E154" s="61">
        <f t="shared" si="14"/>
        <v>785.5</v>
      </c>
      <c r="F154" s="53">
        <v>0</v>
      </c>
      <c r="G154" s="53">
        <v>0</v>
      </c>
      <c r="H154" s="53">
        <v>1440</v>
      </c>
      <c r="I154" s="53">
        <v>785.5</v>
      </c>
      <c r="J154" s="53">
        <v>0</v>
      </c>
      <c r="K154" s="53"/>
      <c r="L154" s="69"/>
    </row>
    <row r="155" spans="1:12" ht="45">
      <c r="A155" s="66" t="s">
        <v>606</v>
      </c>
      <c r="B155" s="81" t="s">
        <v>664</v>
      </c>
      <c r="C155" s="60" t="s">
        <v>341</v>
      </c>
      <c r="D155" s="61">
        <f t="shared" si="13"/>
        <v>0</v>
      </c>
      <c r="E155" s="61">
        <f t="shared" si="14"/>
        <v>0</v>
      </c>
      <c r="F155" s="53">
        <v>0</v>
      </c>
      <c r="G155" s="53"/>
      <c r="H155" s="53">
        <v>0</v>
      </c>
      <c r="I155" s="53"/>
      <c r="J155" s="53">
        <v>0</v>
      </c>
      <c r="K155" s="53"/>
      <c r="L155" s="69"/>
    </row>
    <row r="156" spans="1:12" ht="15">
      <c r="A156" s="122" t="s">
        <v>665</v>
      </c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</row>
    <row r="157" spans="1:12" ht="28.5">
      <c r="A157" s="72" t="s">
        <v>99</v>
      </c>
      <c r="B157" s="78" t="s">
        <v>666</v>
      </c>
      <c r="C157" s="72"/>
      <c r="D157" s="61">
        <f>D158+D159+D160+D161+D162+D163+D164+D165+D166+D167</f>
        <v>4584.7</v>
      </c>
      <c r="E157" s="61">
        <f>G157+I157+K157</f>
        <v>2965.8</v>
      </c>
      <c r="F157" s="61">
        <f aca="true" t="shared" si="16" ref="F157:K157">F158+F159+F160+F161+F162+F163+F164+F165+F166+F167</f>
        <v>1192</v>
      </c>
      <c r="G157" s="61">
        <f t="shared" si="16"/>
        <v>0</v>
      </c>
      <c r="H157" s="61">
        <f t="shared" si="16"/>
        <v>3392.7</v>
      </c>
      <c r="I157" s="61">
        <f t="shared" si="16"/>
        <v>2965.8</v>
      </c>
      <c r="J157" s="75">
        <f t="shared" si="16"/>
        <v>0</v>
      </c>
      <c r="K157" s="61">
        <f t="shared" si="16"/>
        <v>0</v>
      </c>
      <c r="L157" s="72"/>
    </row>
    <row r="158" spans="1:12" ht="45">
      <c r="A158" s="66" t="s">
        <v>339</v>
      </c>
      <c r="B158" s="57" t="s">
        <v>667</v>
      </c>
      <c r="C158" s="60" t="s">
        <v>536</v>
      </c>
      <c r="D158" s="53">
        <f aca="true" t="shared" si="17" ref="D158:D163">F158+H158+J158</f>
        <v>0</v>
      </c>
      <c r="E158" s="61">
        <f aca="true" t="shared" si="18" ref="E158:E194">G158+I158+K158</f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68"/>
      <c r="L158" s="69"/>
    </row>
    <row r="159" spans="1:12" ht="45">
      <c r="A159" s="66" t="s">
        <v>342</v>
      </c>
      <c r="B159" s="57" t="s">
        <v>668</v>
      </c>
      <c r="C159" s="60" t="s">
        <v>669</v>
      </c>
      <c r="D159" s="53">
        <f t="shared" si="17"/>
        <v>0</v>
      </c>
      <c r="E159" s="61">
        <f t="shared" si="18"/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68"/>
      <c r="L159" s="69"/>
    </row>
    <row r="160" spans="1:12" ht="45">
      <c r="A160" s="66" t="s">
        <v>344</v>
      </c>
      <c r="B160" s="57" t="s">
        <v>670</v>
      </c>
      <c r="C160" s="60" t="s">
        <v>671</v>
      </c>
      <c r="D160" s="53">
        <f t="shared" si="17"/>
        <v>1495.7</v>
      </c>
      <c r="E160" s="61">
        <f t="shared" si="18"/>
        <v>1277.8</v>
      </c>
      <c r="F160" s="90">
        <v>0</v>
      </c>
      <c r="G160" s="90"/>
      <c r="H160" s="90">
        <v>1495.7</v>
      </c>
      <c r="I160" s="90">
        <v>1277.8</v>
      </c>
      <c r="J160" s="90">
        <v>0</v>
      </c>
      <c r="K160" s="90"/>
      <c r="L160" s="98" t="s">
        <v>737</v>
      </c>
    </row>
    <row r="161" spans="1:12" ht="45">
      <c r="A161" s="66" t="s">
        <v>346</v>
      </c>
      <c r="B161" s="57" t="s">
        <v>672</v>
      </c>
      <c r="C161" s="60" t="s">
        <v>673</v>
      </c>
      <c r="D161" s="53">
        <f t="shared" si="17"/>
        <v>0</v>
      </c>
      <c r="E161" s="61">
        <f t="shared" si="18"/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90"/>
      <c r="L161" s="69"/>
    </row>
    <row r="162" spans="1:12" ht="45">
      <c r="A162" s="66" t="s">
        <v>348</v>
      </c>
      <c r="B162" s="57" t="s">
        <v>674</v>
      </c>
      <c r="C162" s="60" t="s">
        <v>430</v>
      </c>
      <c r="D162" s="53">
        <f t="shared" si="17"/>
        <v>0</v>
      </c>
      <c r="E162" s="61">
        <f t="shared" si="18"/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90"/>
      <c r="L162" s="69"/>
    </row>
    <row r="163" spans="1:12" ht="60">
      <c r="A163" s="66" t="s">
        <v>350</v>
      </c>
      <c r="B163" s="57" t="s">
        <v>675</v>
      </c>
      <c r="C163" s="60" t="s">
        <v>547</v>
      </c>
      <c r="D163" s="53">
        <f t="shared" si="17"/>
        <v>0</v>
      </c>
      <c r="E163" s="61">
        <f t="shared" si="18"/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90"/>
      <c r="L163" s="69"/>
    </row>
    <row r="164" spans="1:12" ht="45">
      <c r="A164" s="66" t="s">
        <v>352</v>
      </c>
      <c r="B164" s="57" t="s">
        <v>676</v>
      </c>
      <c r="C164" s="60" t="s">
        <v>556</v>
      </c>
      <c r="D164" s="53">
        <f>F164+H164+J164</f>
        <v>99</v>
      </c>
      <c r="E164" s="61">
        <f t="shared" si="18"/>
        <v>90</v>
      </c>
      <c r="F164" s="90">
        <v>0</v>
      </c>
      <c r="G164" s="90">
        <v>0</v>
      </c>
      <c r="H164" s="90">
        <v>99</v>
      </c>
      <c r="I164" s="90">
        <v>90</v>
      </c>
      <c r="J164" s="90">
        <v>0</v>
      </c>
      <c r="K164" s="90"/>
      <c r="L164" s="98" t="s">
        <v>737</v>
      </c>
    </row>
    <row r="165" spans="1:12" ht="45">
      <c r="A165" s="66" t="s">
        <v>460</v>
      </c>
      <c r="B165" s="57" t="s">
        <v>677</v>
      </c>
      <c r="C165" s="60" t="s">
        <v>570</v>
      </c>
      <c r="D165" s="53">
        <f>F165+H165+J165</f>
        <v>1500</v>
      </c>
      <c r="E165" s="61">
        <f t="shared" si="18"/>
        <v>1598</v>
      </c>
      <c r="F165" s="90">
        <v>0</v>
      </c>
      <c r="G165" s="90">
        <v>0</v>
      </c>
      <c r="H165" s="90">
        <v>1500</v>
      </c>
      <c r="I165" s="90">
        <v>1598</v>
      </c>
      <c r="J165" s="90">
        <v>0</v>
      </c>
      <c r="K165" s="90"/>
      <c r="L165" s="69"/>
    </row>
    <row r="166" spans="1:12" ht="45">
      <c r="A166" s="66" t="s">
        <v>594</v>
      </c>
      <c r="B166" s="57" t="s">
        <v>678</v>
      </c>
      <c r="C166" s="60" t="s">
        <v>572</v>
      </c>
      <c r="D166" s="53">
        <f>F166+H166+J166</f>
        <v>0</v>
      </c>
      <c r="E166" s="61">
        <f t="shared" si="18"/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90"/>
      <c r="L166" s="69"/>
    </row>
    <row r="167" spans="1:12" ht="45">
      <c r="A167" s="66" t="s">
        <v>597</v>
      </c>
      <c r="B167" s="57" t="s">
        <v>679</v>
      </c>
      <c r="C167" s="60" t="s">
        <v>457</v>
      </c>
      <c r="D167" s="53">
        <f>F167+H167+J167</f>
        <v>1490</v>
      </c>
      <c r="E167" s="61">
        <f t="shared" si="18"/>
        <v>0</v>
      </c>
      <c r="F167" s="90">
        <v>1192</v>
      </c>
      <c r="G167" s="90">
        <v>0</v>
      </c>
      <c r="H167" s="90">
        <v>298</v>
      </c>
      <c r="I167" s="90">
        <v>0</v>
      </c>
      <c r="J167" s="90">
        <v>0</v>
      </c>
      <c r="K167" s="90"/>
      <c r="L167" s="69" t="s">
        <v>625</v>
      </c>
    </row>
    <row r="168" spans="1:12" ht="28.5">
      <c r="A168" s="72" t="s">
        <v>100</v>
      </c>
      <c r="B168" s="78" t="s">
        <v>680</v>
      </c>
      <c r="C168" s="72"/>
      <c r="D168" s="61">
        <f>D169+D170+D171+D172+D173+D174+D175+D176+D177+D178+D179+D180+D181+D182</f>
        <v>5849.7</v>
      </c>
      <c r="E168" s="61">
        <f t="shared" si="18"/>
        <v>5731.2</v>
      </c>
      <c r="F168" s="61">
        <f>F169+F170+F171+F172+F173+F174+F175+F176+F177+F178+F179+F180+F181+F182</f>
        <v>3050</v>
      </c>
      <c r="G168" s="61">
        <f>G169+G170+G171+G172+G174+G175+G176+G177+G178+G179+G180+G181+G182</f>
        <v>3742.6</v>
      </c>
      <c r="H168" s="61">
        <f>H169+H170+H171+H172+H173+H174+H175+H176+H177+H178+H179+H180+H181+H182</f>
        <v>2799.7</v>
      </c>
      <c r="I168" s="61">
        <f>I169+I170+I171+I172+I174+I175+I176+I177+I178+I179+I180+I181+I182</f>
        <v>1988.6</v>
      </c>
      <c r="J168" s="61">
        <f>J169+J170+J171+J172+J173+J174+J175+J176+J177+J178+J179+J180+J181+J182</f>
        <v>0</v>
      </c>
      <c r="K168" s="61">
        <f>K169+K170+K171+K172+K174+K175+K176+K177+K178+K179+K180+K181+K182</f>
        <v>0</v>
      </c>
      <c r="L168" s="72"/>
    </row>
    <row r="169" spans="1:12" ht="45">
      <c r="A169" s="66" t="s">
        <v>600</v>
      </c>
      <c r="B169" s="57" t="s">
        <v>681</v>
      </c>
      <c r="C169" s="60" t="s">
        <v>536</v>
      </c>
      <c r="D169" s="53">
        <f aca="true" t="shared" si="19" ref="D169:D182">F169+H169+J169</f>
        <v>0</v>
      </c>
      <c r="E169" s="61">
        <f t="shared" si="18"/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/>
      <c r="L169" s="69"/>
    </row>
    <row r="170" spans="1:12" ht="45">
      <c r="A170" s="66" t="s">
        <v>603</v>
      </c>
      <c r="B170" s="57" t="s">
        <v>682</v>
      </c>
      <c r="C170" s="60" t="s">
        <v>669</v>
      </c>
      <c r="D170" s="53">
        <f t="shared" si="19"/>
        <v>0</v>
      </c>
      <c r="E170" s="61">
        <f t="shared" si="18"/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/>
      <c r="L170" s="69"/>
    </row>
    <row r="171" spans="1:12" ht="45">
      <c r="A171" s="66" t="s">
        <v>606</v>
      </c>
      <c r="B171" s="57" t="s">
        <v>683</v>
      </c>
      <c r="C171" s="60" t="s">
        <v>632</v>
      </c>
      <c r="D171" s="53">
        <f t="shared" si="19"/>
        <v>235</v>
      </c>
      <c r="E171" s="61">
        <f t="shared" si="18"/>
        <v>0</v>
      </c>
      <c r="F171" s="53">
        <v>0</v>
      </c>
      <c r="G171" s="53">
        <v>0</v>
      </c>
      <c r="H171" s="53">
        <v>235</v>
      </c>
      <c r="I171" s="53">
        <v>0</v>
      </c>
      <c r="J171" s="53">
        <v>0</v>
      </c>
      <c r="K171" s="53"/>
      <c r="L171" s="69" t="s">
        <v>625</v>
      </c>
    </row>
    <row r="172" spans="1:12" ht="45">
      <c r="A172" s="66" t="s">
        <v>609</v>
      </c>
      <c r="B172" s="57" t="s">
        <v>684</v>
      </c>
      <c r="C172" s="60" t="s">
        <v>685</v>
      </c>
      <c r="D172" s="53">
        <f t="shared" si="19"/>
        <v>200</v>
      </c>
      <c r="E172" s="61">
        <f t="shared" si="18"/>
        <v>800</v>
      </c>
      <c r="F172" s="53">
        <v>200</v>
      </c>
      <c r="G172" s="53">
        <v>800</v>
      </c>
      <c r="H172" s="53">
        <v>0</v>
      </c>
      <c r="I172" s="53">
        <v>0</v>
      </c>
      <c r="J172" s="53">
        <v>0</v>
      </c>
      <c r="K172" s="53"/>
      <c r="L172" s="69"/>
    </row>
    <row r="173" spans="1:12" ht="45">
      <c r="A173" s="66" t="s">
        <v>686</v>
      </c>
      <c r="B173" s="57" t="s">
        <v>687</v>
      </c>
      <c r="C173" s="60" t="s">
        <v>688</v>
      </c>
      <c r="D173" s="53">
        <f t="shared" si="19"/>
        <v>314.7</v>
      </c>
      <c r="E173" s="61">
        <f t="shared" si="18"/>
        <v>304.8</v>
      </c>
      <c r="F173" s="53">
        <v>0</v>
      </c>
      <c r="G173" s="53">
        <v>0</v>
      </c>
      <c r="H173" s="53">
        <v>314.7</v>
      </c>
      <c r="I173" s="53">
        <v>304.8</v>
      </c>
      <c r="J173" s="53">
        <v>0</v>
      </c>
      <c r="K173" s="53"/>
      <c r="L173" s="69"/>
    </row>
    <row r="174" spans="1:12" ht="45">
      <c r="A174" s="66" t="s">
        <v>615</v>
      </c>
      <c r="B174" s="57" t="s">
        <v>689</v>
      </c>
      <c r="C174" s="60" t="s">
        <v>690</v>
      </c>
      <c r="D174" s="53">
        <f t="shared" si="19"/>
        <v>0</v>
      </c>
      <c r="E174" s="61">
        <f t="shared" si="18"/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/>
      <c r="L174" s="69"/>
    </row>
    <row r="175" spans="1:12" ht="45">
      <c r="A175" s="66" t="s">
        <v>691</v>
      </c>
      <c r="B175" s="57" t="s">
        <v>692</v>
      </c>
      <c r="C175" s="60" t="s">
        <v>482</v>
      </c>
      <c r="D175" s="53">
        <f t="shared" si="19"/>
        <v>400</v>
      </c>
      <c r="E175" s="61">
        <f t="shared" si="18"/>
        <v>500</v>
      </c>
      <c r="F175" s="53">
        <v>0</v>
      </c>
      <c r="G175" s="53">
        <v>500</v>
      </c>
      <c r="H175" s="53">
        <v>400</v>
      </c>
      <c r="I175" s="53">
        <v>0</v>
      </c>
      <c r="J175" s="53">
        <v>0</v>
      </c>
      <c r="K175" s="53"/>
      <c r="L175" s="69"/>
    </row>
    <row r="176" spans="1:12" ht="45">
      <c r="A176" s="66" t="s">
        <v>693</v>
      </c>
      <c r="B176" s="57" t="s">
        <v>694</v>
      </c>
      <c r="C176" s="60" t="s">
        <v>695</v>
      </c>
      <c r="D176" s="53">
        <f t="shared" si="19"/>
        <v>0</v>
      </c>
      <c r="E176" s="61">
        <f t="shared" si="18"/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/>
      <c r="L176" s="69"/>
    </row>
    <row r="177" spans="1:12" ht="60">
      <c r="A177" s="66" t="s">
        <v>696</v>
      </c>
      <c r="B177" s="57" t="s">
        <v>697</v>
      </c>
      <c r="C177" s="60" t="s">
        <v>647</v>
      </c>
      <c r="D177" s="53">
        <f t="shared" si="19"/>
        <v>550</v>
      </c>
      <c r="E177" s="61">
        <f t="shared" si="18"/>
        <v>300</v>
      </c>
      <c r="F177" s="53">
        <v>500</v>
      </c>
      <c r="G177" s="53">
        <v>300</v>
      </c>
      <c r="H177" s="53">
        <v>50</v>
      </c>
      <c r="I177" s="53">
        <v>0</v>
      </c>
      <c r="J177" s="53">
        <v>0</v>
      </c>
      <c r="K177" s="53"/>
      <c r="L177" s="69"/>
    </row>
    <row r="178" spans="1:12" ht="45">
      <c r="A178" s="66" t="s">
        <v>698</v>
      </c>
      <c r="B178" s="57" t="s">
        <v>699</v>
      </c>
      <c r="C178" s="60" t="s">
        <v>663</v>
      </c>
      <c r="D178" s="53">
        <f t="shared" si="19"/>
        <v>0</v>
      </c>
      <c r="E178" s="61">
        <f t="shared" si="18"/>
        <v>329</v>
      </c>
      <c r="F178" s="53">
        <v>0</v>
      </c>
      <c r="G178" s="53">
        <v>0</v>
      </c>
      <c r="H178" s="53">
        <v>0</v>
      </c>
      <c r="I178" s="53">
        <v>329</v>
      </c>
      <c r="J178" s="53">
        <v>0</v>
      </c>
      <c r="K178" s="53"/>
      <c r="L178" s="114"/>
    </row>
    <row r="179" spans="1:12" ht="45">
      <c r="A179" s="66" t="s">
        <v>356</v>
      </c>
      <c r="B179" s="57" t="s">
        <v>700</v>
      </c>
      <c r="C179" s="60" t="s">
        <v>701</v>
      </c>
      <c r="D179" s="53">
        <f t="shared" si="19"/>
        <v>0</v>
      </c>
      <c r="E179" s="61">
        <f t="shared" si="18"/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/>
      <c r="L179" s="69"/>
    </row>
    <row r="180" spans="1:12" ht="45">
      <c r="A180" s="66" t="s">
        <v>359</v>
      </c>
      <c r="B180" s="57" t="s">
        <v>702</v>
      </c>
      <c r="C180" s="60" t="s">
        <v>703</v>
      </c>
      <c r="D180" s="53">
        <f t="shared" si="19"/>
        <v>0</v>
      </c>
      <c r="E180" s="61">
        <f t="shared" si="18"/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/>
      <c r="L180" s="69"/>
    </row>
    <row r="181" spans="1:12" ht="45">
      <c r="A181" s="66" t="s">
        <v>398</v>
      </c>
      <c r="B181" s="57" t="s">
        <v>704</v>
      </c>
      <c r="C181" s="60" t="s">
        <v>705</v>
      </c>
      <c r="D181" s="53">
        <f t="shared" si="19"/>
        <v>4150</v>
      </c>
      <c r="E181" s="61">
        <f t="shared" si="18"/>
        <v>3802.2</v>
      </c>
      <c r="F181" s="53">
        <v>2350</v>
      </c>
      <c r="G181" s="53">
        <v>2142.6</v>
      </c>
      <c r="H181" s="53">
        <v>1800</v>
      </c>
      <c r="I181" s="53">
        <v>1659.6</v>
      </c>
      <c r="J181" s="53">
        <v>0</v>
      </c>
      <c r="K181" s="53"/>
      <c r="L181" s="69"/>
    </row>
    <row r="182" spans="1:12" ht="45">
      <c r="A182" s="66" t="s">
        <v>401</v>
      </c>
      <c r="B182" s="57" t="s">
        <v>706</v>
      </c>
      <c r="C182" s="60" t="s">
        <v>707</v>
      </c>
      <c r="D182" s="53">
        <f t="shared" si="19"/>
        <v>0</v>
      </c>
      <c r="E182" s="61">
        <f t="shared" si="18"/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/>
      <c r="L182" s="69"/>
    </row>
    <row r="183" spans="1:12" ht="28.5">
      <c r="A183" s="72" t="s">
        <v>101</v>
      </c>
      <c r="B183" s="78" t="s">
        <v>708</v>
      </c>
      <c r="C183" s="72"/>
      <c r="D183" s="61">
        <f>D184+D185+D186+D187+D188+D189+D190+D191+D192+D193+D194</f>
        <v>2676.2</v>
      </c>
      <c r="E183" s="61">
        <f t="shared" si="18"/>
        <v>2629.7</v>
      </c>
      <c r="F183" s="61">
        <f aca="true" t="shared" si="20" ref="F183:K183">F184+F185+F186+F187+F188+F189+F190+F191+F192+F193+F194</f>
        <v>1800</v>
      </c>
      <c r="G183" s="61">
        <f t="shared" si="20"/>
        <v>1800</v>
      </c>
      <c r="H183" s="61">
        <f t="shared" si="20"/>
        <v>876.2</v>
      </c>
      <c r="I183" s="61">
        <f t="shared" si="20"/>
        <v>829.7</v>
      </c>
      <c r="J183" s="61">
        <f t="shared" si="20"/>
        <v>0</v>
      </c>
      <c r="K183" s="61">
        <f t="shared" si="20"/>
        <v>0</v>
      </c>
      <c r="L183" s="72"/>
    </row>
    <row r="184" spans="1:12" ht="45">
      <c r="A184" s="66" t="s">
        <v>356</v>
      </c>
      <c r="B184" s="57" t="s">
        <v>709</v>
      </c>
      <c r="C184" s="60" t="s">
        <v>536</v>
      </c>
      <c r="D184" s="55">
        <f aca="true" t="shared" si="21" ref="D184:D189">F184+H184+J184</f>
        <v>0</v>
      </c>
      <c r="E184" s="61">
        <f t="shared" si="18"/>
        <v>0</v>
      </c>
      <c r="F184" s="55"/>
      <c r="G184" s="55"/>
      <c r="H184" s="55"/>
      <c r="I184" s="55"/>
      <c r="J184" s="55"/>
      <c r="K184" s="55"/>
      <c r="L184" s="69"/>
    </row>
    <row r="185" spans="1:12" ht="45">
      <c r="A185" s="66" t="s">
        <v>359</v>
      </c>
      <c r="B185" s="57" t="s">
        <v>710</v>
      </c>
      <c r="C185" s="60" t="s">
        <v>566</v>
      </c>
      <c r="D185" s="55">
        <f t="shared" si="21"/>
        <v>150</v>
      </c>
      <c r="E185" s="61">
        <f t="shared" si="18"/>
        <v>0</v>
      </c>
      <c r="F185" s="55">
        <v>0</v>
      </c>
      <c r="G185" s="55"/>
      <c r="H185" s="55">
        <v>150</v>
      </c>
      <c r="I185" s="55"/>
      <c r="J185" s="55">
        <v>0</v>
      </c>
      <c r="K185" s="55"/>
      <c r="L185" s="69" t="s">
        <v>625</v>
      </c>
    </row>
    <row r="186" spans="1:12" ht="45">
      <c r="A186" s="66" t="s">
        <v>398</v>
      </c>
      <c r="B186" s="57" t="s">
        <v>711</v>
      </c>
      <c r="C186" s="60" t="s">
        <v>552</v>
      </c>
      <c r="D186" s="55">
        <f t="shared" si="21"/>
        <v>0</v>
      </c>
      <c r="E186" s="61">
        <f t="shared" si="18"/>
        <v>0</v>
      </c>
      <c r="F186" s="55">
        <v>0</v>
      </c>
      <c r="G186" s="55"/>
      <c r="H186" s="55">
        <v>0</v>
      </c>
      <c r="I186" s="55"/>
      <c r="J186" s="55">
        <v>0</v>
      </c>
      <c r="K186" s="55"/>
      <c r="L186" s="69"/>
    </row>
    <row r="187" spans="1:12" ht="45">
      <c r="A187" s="66" t="s">
        <v>401</v>
      </c>
      <c r="B187" s="57" t="s">
        <v>712</v>
      </c>
      <c r="C187" s="60" t="s">
        <v>671</v>
      </c>
      <c r="D187" s="55">
        <f t="shared" si="21"/>
        <v>0</v>
      </c>
      <c r="E187" s="61">
        <f t="shared" si="18"/>
        <v>0</v>
      </c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55"/>
      <c r="L187" s="69"/>
    </row>
    <row r="188" spans="1:12" ht="45">
      <c r="A188" s="66" t="s">
        <v>713</v>
      </c>
      <c r="B188" s="57" t="s">
        <v>715</v>
      </c>
      <c r="C188" s="60" t="s">
        <v>673</v>
      </c>
      <c r="D188" s="55">
        <f t="shared" si="21"/>
        <v>0</v>
      </c>
      <c r="E188" s="61">
        <f t="shared" si="18"/>
        <v>0</v>
      </c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55"/>
      <c r="L188" s="69"/>
    </row>
    <row r="189" spans="1:12" ht="45">
      <c r="A189" s="66" t="s">
        <v>716</v>
      </c>
      <c r="B189" s="57" t="s">
        <v>717</v>
      </c>
      <c r="C189" s="60" t="s">
        <v>434</v>
      </c>
      <c r="D189" s="55">
        <f t="shared" si="21"/>
        <v>0</v>
      </c>
      <c r="E189" s="61">
        <f t="shared" si="18"/>
        <v>239.7</v>
      </c>
      <c r="F189" s="55">
        <v>0</v>
      </c>
      <c r="G189" s="55">
        <v>0</v>
      </c>
      <c r="H189" s="55">
        <v>0</v>
      </c>
      <c r="I189" s="55">
        <v>239.7</v>
      </c>
      <c r="J189" s="55">
        <v>0</v>
      </c>
      <c r="K189" s="55"/>
      <c r="L189" s="114"/>
    </row>
    <row r="190" spans="1:12" ht="45">
      <c r="A190" s="66" t="s">
        <v>716</v>
      </c>
      <c r="B190" s="57" t="s">
        <v>718</v>
      </c>
      <c r="C190" s="60" t="s">
        <v>430</v>
      </c>
      <c r="D190" s="55">
        <f>F190+H190+J190</f>
        <v>0</v>
      </c>
      <c r="E190" s="61">
        <f t="shared" si="18"/>
        <v>0</v>
      </c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55"/>
      <c r="L190" s="69"/>
    </row>
    <row r="191" spans="1:12" ht="45">
      <c r="A191" s="66" t="s">
        <v>719</v>
      </c>
      <c r="B191" s="57" t="s">
        <v>720</v>
      </c>
      <c r="C191" s="60" t="s">
        <v>547</v>
      </c>
      <c r="D191" s="55">
        <f>F191+H191+J191</f>
        <v>390</v>
      </c>
      <c r="E191" s="61">
        <f t="shared" si="18"/>
        <v>390</v>
      </c>
      <c r="F191" s="55">
        <v>300</v>
      </c>
      <c r="G191" s="55">
        <v>300</v>
      </c>
      <c r="H191" s="55">
        <v>90</v>
      </c>
      <c r="I191" s="55">
        <v>90</v>
      </c>
      <c r="J191" s="55">
        <v>0</v>
      </c>
      <c r="K191" s="55"/>
      <c r="L191" s="69"/>
    </row>
    <row r="192" spans="1:12" ht="45">
      <c r="A192" s="66" t="s">
        <v>721</v>
      </c>
      <c r="B192" s="57" t="s">
        <v>722</v>
      </c>
      <c r="C192" s="60" t="s">
        <v>556</v>
      </c>
      <c r="D192" s="55">
        <f>F192+H192+J192</f>
        <v>136.2</v>
      </c>
      <c r="E192" s="61">
        <f t="shared" si="18"/>
        <v>0</v>
      </c>
      <c r="F192" s="55">
        <v>0</v>
      </c>
      <c r="G192" s="55">
        <v>0</v>
      </c>
      <c r="H192" s="55">
        <v>136.2</v>
      </c>
      <c r="I192" s="55">
        <v>0</v>
      </c>
      <c r="J192" s="55">
        <v>0</v>
      </c>
      <c r="K192" s="55"/>
      <c r="L192" s="69" t="s">
        <v>625</v>
      </c>
    </row>
    <row r="193" spans="1:12" ht="45">
      <c r="A193" s="66" t="s">
        <v>721</v>
      </c>
      <c r="B193" s="57" t="s">
        <v>723</v>
      </c>
      <c r="C193" s="60" t="s">
        <v>550</v>
      </c>
      <c r="D193" s="55">
        <f>F193+H193+J193</f>
        <v>0</v>
      </c>
      <c r="E193" s="61">
        <f t="shared" si="18"/>
        <v>0</v>
      </c>
      <c r="F193" s="55">
        <v>0</v>
      </c>
      <c r="G193" s="55"/>
      <c r="H193" s="55">
        <v>0</v>
      </c>
      <c r="I193" s="55"/>
      <c r="J193" s="55">
        <v>0</v>
      </c>
      <c r="K193" s="55"/>
      <c r="L193" s="69"/>
    </row>
    <row r="194" spans="1:12" ht="45">
      <c r="A194" s="69" t="s">
        <v>101</v>
      </c>
      <c r="B194" s="81" t="s">
        <v>724</v>
      </c>
      <c r="C194" s="60" t="s">
        <v>454</v>
      </c>
      <c r="D194" s="55">
        <f>F194+H194+J194</f>
        <v>2000</v>
      </c>
      <c r="E194" s="61">
        <f t="shared" si="18"/>
        <v>2000</v>
      </c>
      <c r="F194" s="55">
        <v>1500</v>
      </c>
      <c r="G194" s="55">
        <v>1500</v>
      </c>
      <c r="H194" s="55">
        <v>500</v>
      </c>
      <c r="I194" s="55">
        <v>500</v>
      </c>
      <c r="J194" s="55">
        <v>0</v>
      </c>
      <c r="K194" s="55"/>
      <c r="L194" s="69"/>
    </row>
    <row r="195" spans="1:12" ht="18.75">
      <c r="A195" s="124" t="s">
        <v>395</v>
      </c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1:12" ht="28.5">
      <c r="A196" s="71"/>
      <c r="B196" s="72" t="s">
        <v>725</v>
      </c>
      <c r="C196" s="79"/>
      <c r="D196" s="61">
        <f>F196+H196+J196</f>
        <v>33841.2</v>
      </c>
      <c r="E196" s="61">
        <f aca="true" t="shared" si="22" ref="E196:J196">E197+E198+E199</f>
        <v>1806.5</v>
      </c>
      <c r="F196" s="61">
        <f t="shared" si="22"/>
        <v>33345.7</v>
      </c>
      <c r="G196" s="61">
        <f t="shared" si="22"/>
        <v>1312</v>
      </c>
      <c r="H196" s="61">
        <f t="shared" si="22"/>
        <v>495.5</v>
      </c>
      <c r="I196" s="61">
        <f t="shared" si="22"/>
        <v>494.5</v>
      </c>
      <c r="J196" s="61">
        <f t="shared" si="22"/>
        <v>0</v>
      </c>
      <c r="K196" s="61"/>
      <c r="L196" s="75"/>
    </row>
    <row r="197" spans="1:12" ht="90">
      <c r="A197" s="69" t="s">
        <v>99</v>
      </c>
      <c r="B197" s="69" t="s">
        <v>726</v>
      </c>
      <c r="C197" s="60" t="s">
        <v>454</v>
      </c>
      <c r="D197" s="61">
        <f>F197+H197+J197</f>
        <v>0</v>
      </c>
      <c r="E197" s="55">
        <f>G197+I197+K197</f>
        <v>0</v>
      </c>
      <c r="F197" s="55">
        <v>0</v>
      </c>
      <c r="G197" s="55">
        <v>0</v>
      </c>
      <c r="H197" s="55">
        <v>0</v>
      </c>
      <c r="I197" s="55"/>
      <c r="J197" s="55">
        <v>0</v>
      </c>
      <c r="K197" s="55"/>
      <c r="L197" s="69"/>
    </row>
    <row r="198" spans="1:12" ht="90">
      <c r="A198" s="69" t="s">
        <v>100</v>
      </c>
      <c r="B198" s="57" t="s">
        <v>727</v>
      </c>
      <c r="C198" s="60" t="s">
        <v>454</v>
      </c>
      <c r="D198" s="61">
        <f>F198+H198+J198</f>
        <v>33691.2</v>
      </c>
      <c r="E198" s="55">
        <f>G198+I198+K198</f>
        <v>1657.5</v>
      </c>
      <c r="F198" s="53">
        <v>33345.7</v>
      </c>
      <c r="G198" s="53">
        <v>1312</v>
      </c>
      <c r="H198" s="53">
        <v>345.5</v>
      </c>
      <c r="I198" s="53">
        <v>345.5</v>
      </c>
      <c r="J198" s="53">
        <v>0</v>
      </c>
      <c r="K198" s="53"/>
      <c r="L198" s="69" t="s">
        <v>744</v>
      </c>
    </row>
    <row r="199" spans="1:12" ht="45">
      <c r="A199" s="69" t="s">
        <v>101</v>
      </c>
      <c r="B199" s="81" t="s">
        <v>728</v>
      </c>
      <c r="C199" s="60" t="s">
        <v>454</v>
      </c>
      <c r="D199" s="61">
        <f>F199+H199+J199</f>
        <v>150</v>
      </c>
      <c r="E199" s="55">
        <f>G199+I199+K199</f>
        <v>149</v>
      </c>
      <c r="F199" s="53">
        <v>0</v>
      </c>
      <c r="G199" s="53">
        <v>0</v>
      </c>
      <c r="H199" s="53">
        <v>150</v>
      </c>
      <c r="I199" s="53">
        <v>149</v>
      </c>
      <c r="J199" s="53">
        <v>0</v>
      </c>
      <c r="K199" s="53"/>
      <c r="L199" s="69"/>
    </row>
    <row r="200" spans="1:12" ht="15">
      <c r="A200" s="124" t="s">
        <v>396</v>
      </c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1:12" ht="15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1:13" ht="15">
      <c r="A202" s="104"/>
      <c r="B202" s="105" t="s">
        <v>729</v>
      </c>
      <c r="C202" s="105"/>
      <c r="D202" s="61">
        <f aca="true" t="shared" si="23" ref="D202:D232">F202+H202+J202</f>
        <v>15532.349999999993</v>
      </c>
      <c r="E202" s="106">
        <f aca="true" t="shared" si="24" ref="E202:K202">E203+E204+E205+E206+E207+E208+E209+E210+E211+E212+E213+E214+E215+E216+E217+E218+E219+E220+E221+E222+E223+E224+E225+E227+E228+E229+E230+E231+E232</f>
        <v>13980.399999999992</v>
      </c>
      <c r="F202" s="106">
        <f t="shared" si="24"/>
        <v>13706.599999999993</v>
      </c>
      <c r="G202" s="106">
        <f t="shared" si="24"/>
        <v>12154.599999999993</v>
      </c>
      <c r="H202" s="106">
        <f t="shared" si="24"/>
        <v>1825.75</v>
      </c>
      <c r="I202" s="106">
        <f t="shared" si="24"/>
        <v>1825.8</v>
      </c>
      <c r="J202" s="106">
        <f t="shared" si="24"/>
        <v>0</v>
      </c>
      <c r="K202" s="106">
        <f t="shared" si="24"/>
        <v>0</v>
      </c>
      <c r="L202" s="105"/>
      <c r="M202" s="24"/>
    </row>
    <row r="203" spans="1:13" ht="51">
      <c r="A203" s="96">
        <v>1</v>
      </c>
      <c r="B203" s="96" t="s">
        <v>730</v>
      </c>
      <c r="C203" s="96" t="s">
        <v>454</v>
      </c>
      <c r="D203" s="61">
        <f t="shared" si="23"/>
        <v>7275.9</v>
      </c>
      <c r="E203" s="106">
        <f>G203+I203+K203</f>
        <v>7275.9</v>
      </c>
      <c r="F203" s="106">
        <v>6912.4</v>
      </c>
      <c r="G203" s="106">
        <v>6912.4</v>
      </c>
      <c r="H203" s="106">
        <v>363.5</v>
      </c>
      <c r="I203" s="106">
        <v>363.5</v>
      </c>
      <c r="J203" s="106"/>
      <c r="K203" s="106"/>
      <c r="L203" s="105"/>
      <c r="M203" s="24"/>
    </row>
    <row r="204" spans="1:13" ht="38.25">
      <c r="A204" s="96">
        <v>2</v>
      </c>
      <c r="B204" s="96" t="s">
        <v>731</v>
      </c>
      <c r="C204" s="96" t="s">
        <v>614</v>
      </c>
      <c r="D204" s="61">
        <f t="shared" si="23"/>
        <v>480.05</v>
      </c>
      <c r="E204" s="106">
        <f aca="true" t="shared" si="25" ref="E204:E232">G204+I204+K204</f>
        <v>480.1</v>
      </c>
      <c r="F204" s="106">
        <v>460.8</v>
      </c>
      <c r="G204" s="106">
        <v>460.8</v>
      </c>
      <c r="H204" s="106">
        <v>19.25</v>
      </c>
      <c r="I204" s="106">
        <v>19.3</v>
      </c>
      <c r="J204" s="106"/>
      <c r="K204" s="106"/>
      <c r="L204" s="105"/>
      <c r="M204" s="24"/>
    </row>
    <row r="205" spans="1:13" ht="51">
      <c r="A205" s="96">
        <v>3</v>
      </c>
      <c r="B205" s="96" t="s">
        <v>732</v>
      </c>
      <c r="C205" s="96" t="s">
        <v>647</v>
      </c>
      <c r="D205" s="61">
        <f t="shared" si="23"/>
        <v>387.8</v>
      </c>
      <c r="E205" s="106">
        <f t="shared" si="25"/>
        <v>387.8</v>
      </c>
      <c r="F205" s="106">
        <v>367.8</v>
      </c>
      <c r="G205" s="106">
        <v>367.8</v>
      </c>
      <c r="H205" s="106">
        <v>20</v>
      </c>
      <c r="I205" s="106">
        <v>20</v>
      </c>
      <c r="J205" s="106"/>
      <c r="K205" s="106"/>
      <c r="L205" s="105"/>
      <c r="M205" s="24"/>
    </row>
    <row r="206" spans="1:13" ht="38.25">
      <c r="A206" s="96">
        <v>4</v>
      </c>
      <c r="B206" s="96" t="s">
        <v>733</v>
      </c>
      <c r="C206" s="96" t="s">
        <v>685</v>
      </c>
      <c r="D206" s="61">
        <f t="shared" si="23"/>
        <v>387.8</v>
      </c>
      <c r="E206" s="106">
        <f t="shared" si="25"/>
        <v>387.8</v>
      </c>
      <c r="F206" s="106">
        <v>367.8</v>
      </c>
      <c r="G206" s="106">
        <v>367.8</v>
      </c>
      <c r="H206" s="106">
        <v>20</v>
      </c>
      <c r="I206" s="106">
        <v>20</v>
      </c>
      <c r="J206" s="106"/>
      <c r="K206" s="106"/>
      <c r="L206" s="105"/>
      <c r="M206" s="24"/>
    </row>
    <row r="207" spans="1:13" ht="38.25">
      <c r="A207" s="96">
        <v>5</v>
      </c>
      <c r="B207" s="96" t="s">
        <v>734</v>
      </c>
      <c r="C207" s="96" t="s">
        <v>482</v>
      </c>
      <c r="D207" s="61">
        <f t="shared" si="23"/>
        <v>387.8</v>
      </c>
      <c r="E207" s="106">
        <f t="shared" si="25"/>
        <v>387.8</v>
      </c>
      <c r="F207" s="106">
        <v>367.8</v>
      </c>
      <c r="G207" s="106">
        <v>367.8</v>
      </c>
      <c r="H207" s="106">
        <v>20</v>
      </c>
      <c r="I207" s="106">
        <v>20</v>
      </c>
      <c r="J207" s="106"/>
      <c r="K207" s="106"/>
      <c r="L207" s="105"/>
      <c r="M207" s="24"/>
    </row>
    <row r="208" spans="1:13" ht="38.25">
      <c r="A208" s="96">
        <v>6</v>
      </c>
      <c r="B208" s="96" t="s">
        <v>747</v>
      </c>
      <c r="C208" s="96" t="s">
        <v>690</v>
      </c>
      <c r="D208" s="61">
        <f t="shared" si="23"/>
        <v>387.8</v>
      </c>
      <c r="E208" s="106">
        <f t="shared" si="25"/>
        <v>387.8</v>
      </c>
      <c r="F208" s="106">
        <v>367.8</v>
      </c>
      <c r="G208" s="106">
        <v>367.8</v>
      </c>
      <c r="H208" s="106">
        <v>20</v>
      </c>
      <c r="I208" s="106">
        <v>20</v>
      </c>
      <c r="J208" s="106"/>
      <c r="K208" s="106"/>
      <c r="L208" s="105"/>
      <c r="M208" s="24"/>
    </row>
    <row r="209" spans="1:13" ht="38.25">
      <c r="A209" s="96">
        <v>7</v>
      </c>
      <c r="B209" s="96" t="s">
        <v>748</v>
      </c>
      <c r="C209" s="96" t="s">
        <v>663</v>
      </c>
      <c r="D209" s="61">
        <f t="shared" si="23"/>
        <v>387.8</v>
      </c>
      <c r="E209" s="106">
        <f t="shared" si="25"/>
        <v>387.8</v>
      </c>
      <c r="F209" s="106">
        <v>367.8</v>
      </c>
      <c r="G209" s="106">
        <v>367.8</v>
      </c>
      <c r="H209" s="106">
        <v>20</v>
      </c>
      <c r="I209" s="106">
        <v>20</v>
      </c>
      <c r="J209" s="106"/>
      <c r="K209" s="106"/>
      <c r="L209" s="105"/>
      <c r="M209" s="24"/>
    </row>
    <row r="210" spans="1:13" ht="38.25">
      <c r="A210" s="96">
        <v>8</v>
      </c>
      <c r="B210" s="96" t="s">
        <v>749</v>
      </c>
      <c r="C210" s="96" t="s">
        <v>701</v>
      </c>
      <c r="D210" s="61">
        <f t="shared" si="23"/>
        <v>387.8</v>
      </c>
      <c r="E210" s="106">
        <f t="shared" si="25"/>
        <v>387.8</v>
      </c>
      <c r="F210" s="106">
        <v>367.8</v>
      </c>
      <c r="G210" s="106">
        <v>367.8</v>
      </c>
      <c r="H210" s="106">
        <v>20</v>
      </c>
      <c r="I210" s="106">
        <v>20</v>
      </c>
      <c r="J210" s="106"/>
      <c r="K210" s="106"/>
      <c r="L210" s="105"/>
      <c r="M210" s="24"/>
    </row>
    <row r="211" spans="1:13" ht="38.25">
      <c r="A211" s="96">
        <v>9</v>
      </c>
      <c r="B211" s="96" t="s">
        <v>750</v>
      </c>
      <c r="C211" s="96" t="s">
        <v>751</v>
      </c>
      <c r="D211" s="61">
        <f t="shared" si="23"/>
        <v>387.8</v>
      </c>
      <c r="E211" s="106">
        <f t="shared" si="25"/>
        <v>387.8</v>
      </c>
      <c r="F211" s="106">
        <v>367.8</v>
      </c>
      <c r="G211" s="106">
        <v>367.8</v>
      </c>
      <c r="H211" s="106">
        <v>20</v>
      </c>
      <c r="I211" s="106">
        <v>20</v>
      </c>
      <c r="J211" s="106"/>
      <c r="K211" s="106"/>
      <c r="L211" s="105"/>
      <c r="M211" s="25"/>
    </row>
    <row r="212" spans="1:13" ht="38.25">
      <c r="A212" s="96">
        <v>10</v>
      </c>
      <c r="B212" s="96" t="s">
        <v>752</v>
      </c>
      <c r="C212" s="96" t="s">
        <v>695</v>
      </c>
      <c r="D212" s="61">
        <f t="shared" si="23"/>
        <v>387.8</v>
      </c>
      <c r="E212" s="106">
        <f t="shared" si="25"/>
        <v>387.8</v>
      </c>
      <c r="F212" s="106">
        <v>367.8</v>
      </c>
      <c r="G212" s="106">
        <v>367.8</v>
      </c>
      <c r="H212" s="106">
        <v>20</v>
      </c>
      <c r="I212" s="106">
        <v>20</v>
      </c>
      <c r="J212" s="106"/>
      <c r="K212" s="106"/>
      <c r="L212" s="105"/>
      <c r="M212" s="25"/>
    </row>
    <row r="213" spans="1:13" ht="38.25">
      <c r="A213" s="96">
        <v>11</v>
      </c>
      <c r="B213" s="96" t="s">
        <v>753</v>
      </c>
      <c r="C213" s="96" t="s">
        <v>754</v>
      </c>
      <c r="D213" s="61">
        <f t="shared" si="23"/>
        <v>387.8</v>
      </c>
      <c r="E213" s="106">
        <f t="shared" si="25"/>
        <v>387.8</v>
      </c>
      <c r="F213" s="106">
        <v>367.8</v>
      </c>
      <c r="G213" s="106">
        <v>367.8</v>
      </c>
      <c r="H213" s="106">
        <v>20</v>
      </c>
      <c r="I213" s="106">
        <v>20</v>
      </c>
      <c r="J213" s="106"/>
      <c r="K213" s="106"/>
      <c r="L213" s="105"/>
      <c r="M213" s="25"/>
    </row>
    <row r="214" spans="1:13" ht="38.25">
      <c r="A214" s="96">
        <v>12</v>
      </c>
      <c r="B214" s="96" t="s">
        <v>755</v>
      </c>
      <c r="C214" s="96" t="s">
        <v>650</v>
      </c>
      <c r="D214" s="61">
        <f t="shared" si="23"/>
        <v>387.8</v>
      </c>
      <c r="E214" s="106">
        <f t="shared" si="25"/>
        <v>387.8</v>
      </c>
      <c r="F214" s="106">
        <v>367.8</v>
      </c>
      <c r="G214" s="106">
        <v>367.8</v>
      </c>
      <c r="H214" s="106">
        <v>20</v>
      </c>
      <c r="I214" s="106">
        <v>20</v>
      </c>
      <c r="J214" s="106"/>
      <c r="K214" s="106"/>
      <c r="L214" s="105"/>
      <c r="M214" s="25"/>
    </row>
    <row r="215" spans="1:13" ht="51">
      <c r="A215" s="96">
        <v>13</v>
      </c>
      <c r="B215" s="96" t="s">
        <v>756</v>
      </c>
      <c r="C215" s="96" t="s">
        <v>703</v>
      </c>
      <c r="D215" s="61">
        <f t="shared" si="23"/>
        <v>387.8</v>
      </c>
      <c r="E215" s="106">
        <f t="shared" si="25"/>
        <v>387.8</v>
      </c>
      <c r="F215" s="106">
        <v>367.8</v>
      </c>
      <c r="G215" s="106">
        <v>367.8</v>
      </c>
      <c r="H215" s="106">
        <v>20</v>
      </c>
      <c r="I215" s="106">
        <v>20</v>
      </c>
      <c r="J215" s="106"/>
      <c r="K215" s="106"/>
      <c r="L215" s="105"/>
      <c r="M215" s="25"/>
    </row>
    <row r="216" spans="1:13" ht="38.25">
      <c r="A216" s="68">
        <v>14</v>
      </c>
      <c r="B216" s="68" t="s">
        <v>757</v>
      </c>
      <c r="C216" s="68" t="s">
        <v>632</v>
      </c>
      <c r="D216" s="61">
        <f t="shared" si="23"/>
        <v>387.8</v>
      </c>
      <c r="E216" s="106">
        <f t="shared" si="25"/>
        <v>387.8</v>
      </c>
      <c r="F216" s="61">
        <v>367.8</v>
      </c>
      <c r="G216" s="106">
        <v>367.8</v>
      </c>
      <c r="H216" s="61">
        <v>20</v>
      </c>
      <c r="I216" s="106">
        <v>20</v>
      </c>
      <c r="J216" s="61"/>
      <c r="K216" s="61"/>
      <c r="L216" s="68"/>
      <c r="M216" s="25"/>
    </row>
    <row r="217" spans="1:13" ht="38.25">
      <c r="A217" s="68">
        <v>15</v>
      </c>
      <c r="B217" s="68" t="s">
        <v>758</v>
      </c>
      <c r="C217" s="68" t="s">
        <v>759</v>
      </c>
      <c r="D217" s="61">
        <f t="shared" si="23"/>
        <v>387.8</v>
      </c>
      <c r="E217" s="106">
        <f t="shared" si="25"/>
        <v>387.8</v>
      </c>
      <c r="F217" s="61">
        <v>367.8</v>
      </c>
      <c r="G217" s="106">
        <v>367.8</v>
      </c>
      <c r="H217" s="61">
        <v>20</v>
      </c>
      <c r="I217" s="106">
        <v>20</v>
      </c>
      <c r="J217" s="61"/>
      <c r="K217" s="61"/>
      <c r="L217" s="68"/>
      <c r="M217" s="25"/>
    </row>
    <row r="218" spans="1:13" ht="38.25">
      <c r="A218" s="68">
        <v>16</v>
      </c>
      <c r="B218" s="68" t="s">
        <v>760</v>
      </c>
      <c r="C218" s="68" t="s">
        <v>695</v>
      </c>
      <c r="D218" s="61">
        <f t="shared" si="23"/>
        <v>500</v>
      </c>
      <c r="E218" s="106">
        <f t="shared" si="25"/>
        <v>500</v>
      </c>
      <c r="F218" s="61">
        <v>0</v>
      </c>
      <c r="G218" s="61"/>
      <c r="H218" s="61">
        <v>500</v>
      </c>
      <c r="I218" s="61">
        <v>500</v>
      </c>
      <c r="J218" s="61"/>
      <c r="K218" s="61"/>
      <c r="L218" s="68"/>
      <c r="M218" s="25"/>
    </row>
    <row r="219" spans="1:13" ht="38.25">
      <c r="A219" s="68">
        <v>17</v>
      </c>
      <c r="B219" s="68" t="s">
        <v>761</v>
      </c>
      <c r="C219" s="68" t="s">
        <v>663</v>
      </c>
      <c r="D219" s="61">
        <f t="shared" si="23"/>
        <v>200</v>
      </c>
      <c r="E219" s="106">
        <f t="shared" si="25"/>
        <v>200</v>
      </c>
      <c r="F219" s="61">
        <v>0</v>
      </c>
      <c r="G219" s="61"/>
      <c r="H219" s="61">
        <v>200</v>
      </c>
      <c r="I219" s="61">
        <v>200</v>
      </c>
      <c r="J219" s="61"/>
      <c r="K219" s="61"/>
      <c r="L219" s="68"/>
      <c r="M219" s="25"/>
    </row>
    <row r="220" spans="1:13" ht="114.75">
      <c r="A220" s="68">
        <v>18</v>
      </c>
      <c r="B220" s="68" t="s">
        <v>762</v>
      </c>
      <c r="C220" s="68" t="s">
        <v>572</v>
      </c>
      <c r="D220" s="61">
        <f t="shared" si="23"/>
        <v>100</v>
      </c>
      <c r="E220" s="106">
        <f t="shared" si="25"/>
        <v>100</v>
      </c>
      <c r="F220" s="61">
        <v>0</v>
      </c>
      <c r="G220" s="61"/>
      <c r="H220" s="61">
        <v>100</v>
      </c>
      <c r="I220" s="61">
        <v>100</v>
      </c>
      <c r="J220" s="61"/>
      <c r="K220" s="61"/>
      <c r="L220" s="68"/>
      <c r="M220" s="25"/>
    </row>
    <row r="221" spans="1:13" ht="51">
      <c r="A221" s="68">
        <v>19</v>
      </c>
      <c r="B221" s="68" t="s">
        <v>763</v>
      </c>
      <c r="C221" s="68" t="s">
        <v>454</v>
      </c>
      <c r="D221" s="61">
        <f t="shared" si="23"/>
        <v>300</v>
      </c>
      <c r="E221" s="106">
        <f t="shared" si="25"/>
        <v>300</v>
      </c>
      <c r="F221" s="61">
        <v>0</v>
      </c>
      <c r="G221" s="61"/>
      <c r="H221" s="61">
        <v>300</v>
      </c>
      <c r="I221" s="61">
        <v>300</v>
      </c>
      <c r="J221" s="61"/>
      <c r="K221" s="61"/>
      <c r="L221" s="68"/>
      <c r="M221" s="25"/>
    </row>
    <row r="222" spans="1:13" ht="38.25">
      <c r="A222" s="68">
        <v>20</v>
      </c>
      <c r="B222" s="68" t="s">
        <v>764</v>
      </c>
      <c r="C222" s="68" t="s">
        <v>632</v>
      </c>
      <c r="D222" s="61">
        <f t="shared" si="23"/>
        <v>0</v>
      </c>
      <c r="E222" s="106">
        <f t="shared" si="25"/>
        <v>0</v>
      </c>
      <c r="F222" s="61">
        <v>0</v>
      </c>
      <c r="G222" s="61"/>
      <c r="H222" s="61">
        <v>0</v>
      </c>
      <c r="I222" s="61">
        <v>0</v>
      </c>
      <c r="J222" s="61"/>
      <c r="K222" s="61"/>
      <c r="L222" s="68"/>
      <c r="M222" s="25"/>
    </row>
    <row r="223" spans="1:13" ht="51">
      <c r="A223" s="64">
        <v>21</v>
      </c>
      <c r="B223" s="64" t="s">
        <v>765</v>
      </c>
      <c r="C223" s="64" t="s">
        <v>454</v>
      </c>
      <c r="D223" s="61">
        <f t="shared" si="23"/>
        <v>988</v>
      </c>
      <c r="E223" s="106">
        <f t="shared" si="25"/>
        <v>50</v>
      </c>
      <c r="F223" s="61">
        <v>938</v>
      </c>
      <c r="G223" s="61"/>
      <c r="H223" s="61">
        <v>50</v>
      </c>
      <c r="I223" s="61">
        <v>50</v>
      </c>
      <c r="J223" s="61"/>
      <c r="K223" s="61"/>
      <c r="L223" s="64"/>
      <c r="M223" s="26"/>
    </row>
    <row r="224" spans="1:13" ht="51">
      <c r="A224" s="68">
        <v>22</v>
      </c>
      <c r="B224" s="68" t="s">
        <v>766</v>
      </c>
      <c r="C224" s="68" t="s">
        <v>454</v>
      </c>
      <c r="D224" s="61">
        <f t="shared" si="23"/>
        <v>594</v>
      </c>
      <c r="E224" s="106">
        <f t="shared" si="25"/>
        <v>30</v>
      </c>
      <c r="F224" s="61">
        <v>564</v>
      </c>
      <c r="G224" s="61"/>
      <c r="H224" s="61">
        <v>30</v>
      </c>
      <c r="I224" s="61">
        <v>30</v>
      </c>
      <c r="J224" s="61"/>
      <c r="K224" s="61"/>
      <c r="L224" s="68"/>
      <c r="M224" s="25"/>
    </row>
    <row r="225" spans="1:13" ht="51">
      <c r="A225" s="64">
        <v>23</v>
      </c>
      <c r="B225" s="64" t="s">
        <v>767</v>
      </c>
      <c r="C225" s="64" t="s">
        <v>454</v>
      </c>
      <c r="D225" s="61">
        <f t="shared" si="23"/>
        <v>53</v>
      </c>
      <c r="E225" s="106">
        <f t="shared" si="25"/>
        <v>3</v>
      </c>
      <c r="F225" s="61">
        <v>50</v>
      </c>
      <c r="G225" s="61"/>
      <c r="H225" s="61">
        <v>3</v>
      </c>
      <c r="I225" s="61">
        <v>3</v>
      </c>
      <c r="J225" s="61"/>
      <c r="K225" s="61"/>
      <c r="L225" s="64"/>
      <c r="M225" s="26"/>
    </row>
    <row r="226" spans="1:13" ht="15">
      <c r="A226" s="107"/>
      <c r="B226" s="107"/>
      <c r="C226" s="107"/>
      <c r="D226" s="61">
        <f t="shared" si="23"/>
        <v>0</v>
      </c>
      <c r="E226" s="106">
        <f t="shared" si="25"/>
        <v>0</v>
      </c>
      <c r="F226" s="107"/>
      <c r="G226" s="107"/>
      <c r="H226" s="107"/>
      <c r="I226" s="107"/>
      <c r="J226" s="107"/>
      <c r="K226" s="107"/>
      <c r="L226" s="107"/>
      <c r="M226" s="27"/>
    </row>
    <row r="227" spans="1:13" ht="114.75">
      <c r="A227" s="68">
        <v>24</v>
      </c>
      <c r="B227" s="68" t="s">
        <v>768</v>
      </c>
      <c r="C227" s="68" t="s">
        <v>454</v>
      </c>
      <c r="D227" s="61">
        <f t="shared" si="23"/>
        <v>0</v>
      </c>
      <c r="E227" s="106">
        <f t="shared" si="25"/>
        <v>0</v>
      </c>
      <c r="F227" s="61">
        <v>0</v>
      </c>
      <c r="G227" s="61"/>
      <c r="H227" s="61">
        <v>0</v>
      </c>
      <c r="I227" s="61">
        <v>0</v>
      </c>
      <c r="J227" s="61"/>
      <c r="K227" s="61"/>
      <c r="L227" s="68"/>
      <c r="M227" s="25"/>
    </row>
    <row r="228" spans="1:13" ht="89.25">
      <c r="A228" s="68">
        <v>25</v>
      </c>
      <c r="B228" s="68" t="s">
        <v>0</v>
      </c>
      <c r="C228" s="68" t="s">
        <v>454</v>
      </c>
      <c r="D228" s="61">
        <f t="shared" si="23"/>
        <v>0</v>
      </c>
      <c r="E228" s="106">
        <f t="shared" si="25"/>
        <v>0</v>
      </c>
      <c r="F228" s="61">
        <v>0</v>
      </c>
      <c r="G228" s="61">
        <v>0</v>
      </c>
      <c r="H228" s="61">
        <v>0</v>
      </c>
      <c r="I228" s="61">
        <v>0</v>
      </c>
      <c r="J228" s="61"/>
      <c r="K228" s="61"/>
      <c r="L228" s="68"/>
      <c r="M228" s="25"/>
    </row>
    <row r="229" spans="1:13" ht="63.75">
      <c r="A229" s="68">
        <v>26</v>
      </c>
      <c r="B229" s="68" t="s">
        <v>1</v>
      </c>
      <c r="C229" s="68" t="s">
        <v>2</v>
      </c>
      <c r="D229" s="61">
        <f t="shared" si="23"/>
        <v>0</v>
      </c>
      <c r="E229" s="106">
        <f t="shared" si="25"/>
        <v>0</v>
      </c>
      <c r="F229" s="61">
        <v>0</v>
      </c>
      <c r="G229" s="61">
        <v>0</v>
      </c>
      <c r="H229" s="61">
        <v>0</v>
      </c>
      <c r="I229" s="61">
        <v>0</v>
      </c>
      <c r="J229" s="61"/>
      <c r="K229" s="61"/>
      <c r="L229" s="68"/>
      <c r="M229" s="25"/>
    </row>
    <row r="230" spans="1:13" ht="63.75">
      <c r="A230" s="68">
        <v>27</v>
      </c>
      <c r="B230" s="68" t="s">
        <v>3</v>
      </c>
      <c r="C230" s="68" t="s">
        <v>2</v>
      </c>
      <c r="D230" s="61">
        <f t="shared" si="23"/>
        <v>0</v>
      </c>
      <c r="E230" s="106">
        <f t="shared" si="25"/>
        <v>0</v>
      </c>
      <c r="F230" s="61">
        <v>0</v>
      </c>
      <c r="G230" s="61">
        <v>0</v>
      </c>
      <c r="H230" s="61">
        <v>0</v>
      </c>
      <c r="I230" s="61">
        <v>0</v>
      </c>
      <c r="J230" s="61"/>
      <c r="K230" s="61"/>
      <c r="L230" s="68"/>
      <c r="M230" s="25"/>
    </row>
    <row r="231" spans="1:13" ht="63.75">
      <c r="A231" s="68">
        <v>28</v>
      </c>
      <c r="B231" s="68" t="s">
        <v>4</v>
      </c>
      <c r="C231" s="68" t="s">
        <v>602</v>
      </c>
      <c r="D231" s="61">
        <f t="shared" si="23"/>
        <v>0</v>
      </c>
      <c r="E231" s="106">
        <f t="shared" si="25"/>
        <v>0</v>
      </c>
      <c r="F231" s="61">
        <v>0</v>
      </c>
      <c r="G231" s="61">
        <v>0</v>
      </c>
      <c r="H231" s="61">
        <v>0</v>
      </c>
      <c r="I231" s="61">
        <v>0</v>
      </c>
      <c r="J231" s="61"/>
      <c r="K231" s="61"/>
      <c r="L231" s="68"/>
      <c r="M231" s="25"/>
    </row>
    <row r="232" spans="1:13" ht="63.75">
      <c r="A232" s="68">
        <v>29</v>
      </c>
      <c r="B232" s="68" t="s">
        <v>5</v>
      </c>
      <c r="C232" s="68" t="s">
        <v>6</v>
      </c>
      <c r="D232" s="61">
        <f t="shared" si="23"/>
        <v>0</v>
      </c>
      <c r="E232" s="106">
        <f t="shared" si="25"/>
        <v>0</v>
      </c>
      <c r="F232" s="61">
        <v>0</v>
      </c>
      <c r="G232" s="61">
        <v>0</v>
      </c>
      <c r="H232" s="61">
        <v>0</v>
      </c>
      <c r="I232" s="61">
        <v>0</v>
      </c>
      <c r="J232" s="61"/>
      <c r="K232" s="61"/>
      <c r="L232" s="68"/>
      <c r="M232" s="25"/>
    </row>
    <row r="233" spans="1:12" ht="18.75">
      <c r="A233" s="124" t="s">
        <v>7</v>
      </c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1:12" ht="18.75">
      <c r="A234" s="71"/>
      <c r="B234" s="91" t="s">
        <v>8</v>
      </c>
      <c r="C234" s="71"/>
      <c r="D234" s="61">
        <f>F234+H234+J234</f>
        <v>1800</v>
      </c>
      <c r="E234" s="61">
        <f aca="true" t="shared" si="26" ref="E234:K234">E235+E236+E237</f>
        <v>1710</v>
      </c>
      <c r="F234" s="61">
        <f t="shared" si="26"/>
        <v>700</v>
      </c>
      <c r="G234" s="61">
        <f t="shared" si="26"/>
        <v>700</v>
      </c>
      <c r="H234" s="61">
        <f t="shared" si="26"/>
        <v>1100</v>
      </c>
      <c r="I234" s="61">
        <f t="shared" si="26"/>
        <v>1010</v>
      </c>
      <c r="J234" s="61">
        <f t="shared" si="26"/>
        <v>0</v>
      </c>
      <c r="K234" s="61">
        <f t="shared" si="26"/>
        <v>0</v>
      </c>
      <c r="L234" s="71"/>
    </row>
    <row r="235" spans="1:12" ht="29.25" customHeight="1">
      <c r="A235" s="69" t="s">
        <v>99</v>
      </c>
      <c r="B235" s="81" t="s">
        <v>9</v>
      </c>
      <c r="C235" s="60" t="s">
        <v>405</v>
      </c>
      <c r="D235" s="61">
        <f aca="true" t="shared" si="27" ref="D235:D262">F235+H235+J235</f>
        <v>1800</v>
      </c>
      <c r="E235" s="55">
        <f>G235+I235+K235</f>
        <v>1710</v>
      </c>
      <c r="F235" s="55">
        <v>700</v>
      </c>
      <c r="G235" s="55">
        <v>700</v>
      </c>
      <c r="H235" s="55">
        <v>1100</v>
      </c>
      <c r="I235" s="55">
        <v>1010</v>
      </c>
      <c r="J235" s="55">
        <v>0</v>
      </c>
      <c r="K235" s="55"/>
      <c r="L235" s="69"/>
    </row>
    <row r="236" spans="1:12" ht="60" hidden="1">
      <c r="A236" s="69" t="s">
        <v>100</v>
      </c>
      <c r="B236" s="81" t="s">
        <v>10</v>
      </c>
      <c r="C236" s="60" t="s">
        <v>405</v>
      </c>
      <c r="D236" s="61">
        <f t="shared" si="27"/>
        <v>0</v>
      </c>
      <c r="E236" s="55">
        <f>G236+I236+K236</f>
        <v>0</v>
      </c>
      <c r="F236" s="55">
        <v>0</v>
      </c>
      <c r="G236" s="55"/>
      <c r="H236" s="55">
        <v>0</v>
      </c>
      <c r="I236" s="55"/>
      <c r="J236" s="55">
        <v>0</v>
      </c>
      <c r="K236" s="55"/>
      <c r="L236" s="69"/>
    </row>
    <row r="237" spans="1:12" ht="45">
      <c r="A237" s="69">
        <v>2</v>
      </c>
      <c r="B237" s="81" t="s">
        <v>11</v>
      </c>
      <c r="C237" s="60" t="s">
        <v>583</v>
      </c>
      <c r="D237" s="61">
        <f t="shared" si="27"/>
        <v>0</v>
      </c>
      <c r="E237" s="55">
        <f>G237+I237+K237</f>
        <v>0</v>
      </c>
      <c r="F237" s="55">
        <v>0</v>
      </c>
      <c r="G237" s="55"/>
      <c r="H237" s="55">
        <v>0</v>
      </c>
      <c r="I237" s="55"/>
      <c r="J237" s="55">
        <v>0</v>
      </c>
      <c r="K237" s="55"/>
      <c r="L237" s="69"/>
    </row>
    <row r="238" spans="1:12" ht="18.75">
      <c r="A238" s="124" t="s">
        <v>12</v>
      </c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1:12" ht="18.75">
      <c r="A239" s="71"/>
      <c r="B239" s="82" t="s">
        <v>13</v>
      </c>
      <c r="C239" s="79"/>
      <c r="D239" s="61">
        <f t="shared" si="27"/>
        <v>18575</v>
      </c>
      <c r="E239" s="61">
        <f>G239+I239+K239</f>
        <v>37801</v>
      </c>
      <c r="F239" s="61">
        <f aca="true" t="shared" si="28" ref="F239:K239">F240+F241+F242+F243</f>
        <v>18575</v>
      </c>
      <c r="G239" s="61">
        <f t="shared" si="28"/>
        <v>37801</v>
      </c>
      <c r="H239" s="61">
        <f t="shared" si="28"/>
        <v>0</v>
      </c>
      <c r="I239" s="61">
        <f t="shared" si="28"/>
        <v>0</v>
      </c>
      <c r="J239" s="61">
        <f t="shared" si="28"/>
        <v>0</v>
      </c>
      <c r="K239" s="61">
        <f t="shared" si="28"/>
        <v>0</v>
      </c>
      <c r="L239" s="71"/>
    </row>
    <row r="240" spans="1:12" ht="45">
      <c r="A240" s="69" t="s">
        <v>99</v>
      </c>
      <c r="B240" s="81" t="s">
        <v>14</v>
      </c>
      <c r="C240" s="60" t="s">
        <v>405</v>
      </c>
      <c r="D240" s="61">
        <f t="shared" si="27"/>
        <v>4000</v>
      </c>
      <c r="E240" s="55">
        <f>G240+I240+K240</f>
        <v>23126</v>
      </c>
      <c r="F240" s="55">
        <v>4000</v>
      </c>
      <c r="G240" s="55">
        <v>23126</v>
      </c>
      <c r="H240" s="55">
        <v>0</v>
      </c>
      <c r="I240" s="55">
        <v>0</v>
      </c>
      <c r="J240" s="55">
        <v>0</v>
      </c>
      <c r="K240" s="55">
        <v>0</v>
      </c>
      <c r="L240" s="69"/>
    </row>
    <row r="241" spans="1:12" ht="15">
      <c r="A241" s="69" t="s">
        <v>100</v>
      </c>
      <c r="B241" s="81" t="s">
        <v>15</v>
      </c>
      <c r="C241" s="60" t="s">
        <v>405</v>
      </c>
      <c r="D241" s="61">
        <f t="shared" si="27"/>
        <v>25</v>
      </c>
      <c r="E241" s="55">
        <f>G241+I241+K241</f>
        <v>0</v>
      </c>
      <c r="F241" s="55">
        <v>25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69"/>
    </row>
    <row r="242" spans="1:12" ht="30">
      <c r="A242" s="69" t="s">
        <v>101</v>
      </c>
      <c r="B242" s="81" t="s">
        <v>16</v>
      </c>
      <c r="C242" s="60" t="s">
        <v>405</v>
      </c>
      <c r="D242" s="61">
        <f t="shared" si="27"/>
        <v>6550</v>
      </c>
      <c r="E242" s="55">
        <f>G242+I242+K242</f>
        <v>1658</v>
      </c>
      <c r="F242" s="55">
        <v>6550</v>
      </c>
      <c r="G242" s="55">
        <v>1658</v>
      </c>
      <c r="H242" s="55">
        <v>0</v>
      </c>
      <c r="I242" s="55">
        <v>0</v>
      </c>
      <c r="J242" s="55">
        <v>0</v>
      </c>
      <c r="K242" s="55">
        <v>0</v>
      </c>
      <c r="L242" s="69"/>
    </row>
    <row r="243" spans="1:12" ht="30">
      <c r="A243" s="69" t="s">
        <v>116</v>
      </c>
      <c r="B243" s="81" t="s">
        <v>17</v>
      </c>
      <c r="C243" s="60" t="s">
        <v>405</v>
      </c>
      <c r="D243" s="61">
        <f t="shared" si="27"/>
        <v>8000</v>
      </c>
      <c r="E243" s="55">
        <f>G243+I243+K243</f>
        <v>13017</v>
      </c>
      <c r="F243" s="55">
        <v>8000</v>
      </c>
      <c r="G243" s="55">
        <v>13017</v>
      </c>
      <c r="H243" s="55">
        <v>0</v>
      </c>
      <c r="I243" s="55">
        <v>0</v>
      </c>
      <c r="J243" s="55">
        <v>0</v>
      </c>
      <c r="K243" s="55">
        <v>0</v>
      </c>
      <c r="L243" s="69"/>
    </row>
    <row r="244" spans="1:12" ht="18.75">
      <c r="A244" s="124" t="s">
        <v>27</v>
      </c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1:12" ht="28.5">
      <c r="A245" s="72" t="s">
        <v>99</v>
      </c>
      <c r="B245" s="78" t="s">
        <v>28</v>
      </c>
      <c r="C245" s="72"/>
      <c r="D245" s="61">
        <f t="shared" si="27"/>
        <v>85516.4</v>
      </c>
      <c r="E245" s="61">
        <f>G245+I245+K245</f>
        <v>92424.3</v>
      </c>
      <c r="F245" s="61">
        <f aca="true" t="shared" si="29" ref="F245:K245">F246+F247+F248+F249+F250+F251+F252+F253+F254+F255+F256+F257+F258+F259+F260+F261+F262</f>
        <v>71122.5</v>
      </c>
      <c r="G245" s="61">
        <f t="shared" si="29"/>
        <v>65522</v>
      </c>
      <c r="H245" s="61">
        <f t="shared" si="29"/>
        <v>14393.9</v>
      </c>
      <c r="I245" s="61">
        <f t="shared" si="29"/>
        <v>26902.300000000003</v>
      </c>
      <c r="J245" s="61">
        <f t="shared" si="29"/>
        <v>0</v>
      </c>
      <c r="K245" s="61">
        <f t="shared" si="29"/>
        <v>0</v>
      </c>
      <c r="L245" s="72"/>
    </row>
    <row r="246" spans="1:12" ht="45">
      <c r="A246" s="66" t="s">
        <v>339</v>
      </c>
      <c r="B246" s="57" t="s">
        <v>397</v>
      </c>
      <c r="C246" s="60" t="s">
        <v>536</v>
      </c>
      <c r="D246" s="61">
        <f t="shared" si="27"/>
        <v>4153.1</v>
      </c>
      <c r="E246" s="61">
        <f aca="true" t="shared" si="30" ref="E246:E262">G246+I246+K246</f>
        <v>4153.1</v>
      </c>
      <c r="F246" s="55">
        <v>3322.5</v>
      </c>
      <c r="G246" s="55">
        <v>3322.5</v>
      </c>
      <c r="H246" s="55">
        <v>830.6</v>
      </c>
      <c r="I246" s="55">
        <v>830.6</v>
      </c>
      <c r="J246" s="55">
        <v>0</v>
      </c>
      <c r="K246" s="55"/>
      <c r="L246" s="69"/>
    </row>
    <row r="247" spans="1:12" ht="45">
      <c r="A247" s="66" t="s">
        <v>342</v>
      </c>
      <c r="B247" s="57" t="s">
        <v>29</v>
      </c>
      <c r="C247" s="60" t="s">
        <v>669</v>
      </c>
      <c r="D247" s="61">
        <f t="shared" si="27"/>
        <v>7300</v>
      </c>
      <c r="E247" s="61">
        <f t="shared" si="30"/>
        <v>8083.3</v>
      </c>
      <c r="F247" s="55">
        <v>6500</v>
      </c>
      <c r="G247" s="55">
        <v>6500</v>
      </c>
      <c r="H247" s="55">
        <v>800</v>
      </c>
      <c r="I247" s="55">
        <v>1583.3</v>
      </c>
      <c r="J247" s="55">
        <v>0</v>
      </c>
      <c r="K247" s="55"/>
      <c r="L247" s="69"/>
    </row>
    <row r="248" spans="1:12" ht="45">
      <c r="A248" s="66" t="s">
        <v>344</v>
      </c>
      <c r="B248" s="57" t="s">
        <v>30</v>
      </c>
      <c r="C248" s="60" t="s">
        <v>566</v>
      </c>
      <c r="D248" s="61">
        <f t="shared" si="27"/>
        <v>3354</v>
      </c>
      <c r="E248" s="61">
        <f t="shared" si="30"/>
        <v>2924</v>
      </c>
      <c r="F248" s="55">
        <v>3000</v>
      </c>
      <c r="G248" s="55">
        <v>2605</v>
      </c>
      <c r="H248" s="55">
        <v>354</v>
      </c>
      <c r="I248" s="55">
        <v>319</v>
      </c>
      <c r="J248" s="55">
        <v>0</v>
      </c>
      <c r="K248" s="55"/>
      <c r="L248" s="69"/>
    </row>
    <row r="249" spans="1:12" ht="45">
      <c r="A249" s="66" t="s">
        <v>346</v>
      </c>
      <c r="B249" s="57" t="s">
        <v>31</v>
      </c>
      <c r="C249" s="60" t="s">
        <v>552</v>
      </c>
      <c r="D249" s="61">
        <f t="shared" si="27"/>
        <v>2895.9</v>
      </c>
      <c r="E249" s="61">
        <f t="shared" si="30"/>
        <v>2459</v>
      </c>
      <c r="F249" s="55">
        <v>2000</v>
      </c>
      <c r="G249" s="55">
        <v>2000</v>
      </c>
      <c r="H249" s="55">
        <v>895.9</v>
      </c>
      <c r="I249" s="55">
        <v>459</v>
      </c>
      <c r="J249" s="55">
        <v>0</v>
      </c>
      <c r="K249" s="55"/>
      <c r="L249" s="69"/>
    </row>
    <row r="250" spans="1:12" ht="45">
      <c r="A250" s="66" t="s">
        <v>348</v>
      </c>
      <c r="B250" s="57" t="s">
        <v>32</v>
      </c>
      <c r="C250" s="60" t="s">
        <v>671</v>
      </c>
      <c r="D250" s="61">
        <f t="shared" si="27"/>
        <v>0</v>
      </c>
      <c r="E250" s="61">
        <f t="shared" si="30"/>
        <v>342.2</v>
      </c>
      <c r="F250" s="55">
        <v>0</v>
      </c>
      <c r="G250" s="55">
        <v>0</v>
      </c>
      <c r="H250" s="55">
        <v>0</v>
      </c>
      <c r="I250" s="55">
        <v>342.2</v>
      </c>
      <c r="J250" s="55">
        <v>0</v>
      </c>
      <c r="K250" s="55"/>
      <c r="L250" s="69"/>
    </row>
    <row r="251" spans="1:12" ht="45">
      <c r="A251" s="66" t="s">
        <v>350</v>
      </c>
      <c r="B251" s="57" t="s">
        <v>33</v>
      </c>
      <c r="C251" s="60" t="s">
        <v>673</v>
      </c>
      <c r="D251" s="61">
        <f t="shared" si="27"/>
        <v>1112</v>
      </c>
      <c r="E251" s="61">
        <f t="shared" si="30"/>
        <v>52.5</v>
      </c>
      <c r="F251" s="55">
        <v>1000</v>
      </c>
      <c r="G251" s="55">
        <v>0</v>
      </c>
      <c r="H251" s="55">
        <v>112</v>
      </c>
      <c r="I251" s="55">
        <v>52.5</v>
      </c>
      <c r="J251" s="55">
        <v>0</v>
      </c>
      <c r="K251" s="55"/>
      <c r="L251" s="69"/>
    </row>
    <row r="252" spans="1:12" ht="45">
      <c r="A252" s="66" t="s">
        <v>352</v>
      </c>
      <c r="B252" s="57" t="s">
        <v>34</v>
      </c>
      <c r="C252" s="60" t="s">
        <v>434</v>
      </c>
      <c r="D252" s="61">
        <f t="shared" si="27"/>
        <v>5900</v>
      </c>
      <c r="E252" s="61">
        <f t="shared" si="30"/>
        <v>5945.7</v>
      </c>
      <c r="F252" s="55">
        <v>4500</v>
      </c>
      <c r="G252" s="55">
        <v>4500</v>
      </c>
      <c r="H252" s="55">
        <v>1400</v>
      </c>
      <c r="I252" s="55">
        <v>1445.7</v>
      </c>
      <c r="J252" s="55">
        <v>0</v>
      </c>
      <c r="K252" s="55"/>
      <c r="L252" s="69"/>
    </row>
    <row r="253" spans="1:12" ht="45">
      <c r="A253" s="66" t="s">
        <v>460</v>
      </c>
      <c r="B253" s="57" t="s">
        <v>35</v>
      </c>
      <c r="C253" s="60" t="s">
        <v>430</v>
      </c>
      <c r="D253" s="61">
        <f t="shared" si="27"/>
        <v>0</v>
      </c>
      <c r="E253" s="61">
        <f t="shared" si="30"/>
        <v>0</v>
      </c>
      <c r="F253" s="55">
        <v>0</v>
      </c>
      <c r="G253" s="55"/>
      <c r="H253" s="55">
        <v>0</v>
      </c>
      <c r="I253" s="55"/>
      <c r="J253" s="55">
        <v>0</v>
      </c>
      <c r="K253" s="55"/>
      <c r="L253" s="69"/>
    </row>
    <row r="254" spans="1:12" ht="33.75">
      <c r="A254" s="66" t="s">
        <v>594</v>
      </c>
      <c r="B254" s="57" t="s">
        <v>36</v>
      </c>
      <c r="C254" s="60" t="s">
        <v>430</v>
      </c>
      <c r="D254" s="61">
        <f t="shared" si="27"/>
        <v>17841.2</v>
      </c>
      <c r="E254" s="61">
        <f t="shared" si="30"/>
        <v>17841.2</v>
      </c>
      <c r="F254" s="55">
        <v>16000</v>
      </c>
      <c r="G254" s="55">
        <v>16000</v>
      </c>
      <c r="H254" s="55">
        <v>1841.2</v>
      </c>
      <c r="I254" s="55">
        <v>1841.2</v>
      </c>
      <c r="J254" s="55">
        <v>0</v>
      </c>
      <c r="K254" s="55"/>
      <c r="L254" s="69"/>
    </row>
    <row r="255" spans="1:12" ht="45">
      <c r="A255" s="66" t="s">
        <v>648</v>
      </c>
      <c r="B255" s="57" t="s">
        <v>37</v>
      </c>
      <c r="C255" s="60" t="s">
        <v>556</v>
      </c>
      <c r="D255" s="61">
        <f t="shared" si="27"/>
        <v>3706.7</v>
      </c>
      <c r="E255" s="61">
        <f t="shared" si="30"/>
        <v>3463.6</v>
      </c>
      <c r="F255" s="55">
        <v>3000</v>
      </c>
      <c r="G255" s="55">
        <v>2997.7</v>
      </c>
      <c r="H255" s="55">
        <v>706.7</v>
      </c>
      <c r="I255" s="55">
        <v>465.9</v>
      </c>
      <c r="J255" s="55">
        <v>0</v>
      </c>
      <c r="K255" s="55"/>
      <c r="L255" s="69"/>
    </row>
    <row r="256" spans="1:12" ht="45">
      <c r="A256" s="66" t="s">
        <v>651</v>
      </c>
      <c r="B256" s="57" t="s">
        <v>42</v>
      </c>
      <c r="C256" s="60" t="s">
        <v>570</v>
      </c>
      <c r="D256" s="61">
        <f t="shared" si="27"/>
        <v>4324</v>
      </c>
      <c r="E256" s="61">
        <f t="shared" si="30"/>
        <v>4820.7</v>
      </c>
      <c r="F256" s="55">
        <v>3500</v>
      </c>
      <c r="G256" s="55">
        <v>3500</v>
      </c>
      <c r="H256" s="55">
        <v>824</v>
      </c>
      <c r="I256" s="55">
        <v>1320.7</v>
      </c>
      <c r="J256" s="55">
        <v>0</v>
      </c>
      <c r="K256" s="55"/>
      <c r="L256" s="69" t="s">
        <v>746</v>
      </c>
    </row>
    <row r="257" spans="1:12" ht="33.75">
      <c r="A257" s="66" t="s">
        <v>653</v>
      </c>
      <c r="B257" s="57" t="s">
        <v>36</v>
      </c>
      <c r="C257" s="60" t="s">
        <v>430</v>
      </c>
      <c r="D257" s="61">
        <f t="shared" si="27"/>
        <v>0</v>
      </c>
      <c r="E257" s="61">
        <f t="shared" si="30"/>
        <v>0</v>
      </c>
      <c r="F257" s="55">
        <v>0</v>
      </c>
      <c r="G257" s="55"/>
      <c r="H257" s="55">
        <v>0</v>
      </c>
      <c r="I257" s="55"/>
      <c r="J257" s="55">
        <v>0</v>
      </c>
      <c r="K257" s="55"/>
      <c r="L257" s="69"/>
    </row>
    <row r="258" spans="1:12" ht="45">
      <c r="A258" s="66" t="s">
        <v>655</v>
      </c>
      <c r="B258" s="57" t="s">
        <v>43</v>
      </c>
      <c r="C258" s="60" t="s">
        <v>572</v>
      </c>
      <c r="D258" s="61">
        <f t="shared" si="27"/>
        <v>0</v>
      </c>
      <c r="E258" s="61">
        <f t="shared" si="30"/>
        <v>2838.8</v>
      </c>
      <c r="F258" s="55">
        <v>0</v>
      </c>
      <c r="G258" s="55"/>
      <c r="H258" s="55">
        <v>0</v>
      </c>
      <c r="I258" s="55">
        <v>2838.8</v>
      </c>
      <c r="J258" s="55">
        <v>0</v>
      </c>
      <c r="K258" s="55"/>
      <c r="L258" s="69" t="s">
        <v>625</v>
      </c>
    </row>
    <row r="259" spans="1:12" ht="45">
      <c r="A259" s="66" t="s">
        <v>658</v>
      </c>
      <c r="B259" s="57" t="s">
        <v>44</v>
      </c>
      <c r="C259" s="60" t="s">
        <v>550</v>
      </c>
      <c r="D259" s="61">
        <f t="shared" si="27"/>
        <v>0</v>
      </c>
      <c r="E259" s="61">
        <f t="shared" si="30"/>
        <v>0</v>
      </c>
      <c r="F259" s="55">
        <v>0</v>
      </c>
      <c r="G259" s="55"/>
      <c r="H259" s="55">
        <v>0</v>
      </c>
      <c r="I259" s="55"/>
      <c r="J259" s="55">
        <v>0</v>
      </c>
      <c r="K259" s="55"/>
      <c r="L259" s="69"/>
    </row>
    <row r="260" spans="1:12" ht="45">
      <c r="A260" s="66" t="s">
        <v>45</v>
      </c>
      <c r="B260" s="57" t="s">
        <v>46</v>
      </c>
      <c r="C260" s="60" t="s">
        <v>564</v>
      </c>
      <c r="D260" s="61">
        <f t="shared" si="27"/>
        <v>4139.5</v>
      </c>
      <c r="E260" s="61">
        <f t="shared" si="30"/>
        <v>364</v>
      </c>
      <c r="F260" s="55">
        <v>3500</v>
      </c>
      <c r="G260" s="55"/>
      <c r="H260" s="55">
        <v>639.5</v>
      </c>
      <c r="I260" s="55">
        <v>364</v>
      </c>
      <c r="J260" s="55">
        <v>0</v>
      </c>
      <c r="K260" s="55"/>
      <c r="L260" s="69"/>
    </row>
    <row r="261" spans="1:12" ht="45">
      <c r="A261" s="66" t="s">
        <v>47</v>
      </c>
      <c r="B261" s="57" t="s">
        <v>48</v>
      </c>
      <c r="C261" s="60" t="s">
        <v>341</v>
      </c>
      <c r="D261" s="61">
        <f t="shared" si="27"/>
        <v>26200</v>
      </c>
      <c r="E261" s="61">
        <f t="shared" si="30"/>
        <v>34798.7</v>
      </c>
      <c r="F261" s="55">
        <v>20800</v>
      </c>
      <c r="G261" s="55">
        <v>20193.3</v>
      </c>
      <c r="H261" s="55">
        <v>5400</v>
      </c>
      <c r="I261" s="55">
        <v>14605.4</v>
      </c>
      <c r="J261" s="55">
        <v>0</v>
      </c>
      <c r="K261" s="55"/>
      <c r="L261" s="69"/>
    </row>
    <row r="262" spans="1:12" ht="45">
      <c r="A262" s="66" t="s">
        <v>49</v>
      </c>
      <c r="B262" s="57" t="s">
        <v>50</v>
      </c>
      <c r="C262" s="60" t="s">
        <v>547</v>
      </c>
      <c r="D262" s="61">
        <f t="shared" si="27"/>
        <v>4590</v>
      </c>
      <c r="E262" s="61">
        <f t="shared" si="30"/>
        <v>4337.5</v>
      </c>
      <c r="F262" s="55">
        <v>4000</v>
      </c>
      <c r="G262" s="55">
        <v>3903.5</v>
      </c>
      <c r="H262" s="55">
        <v>590</v>
      </c>
      <c r="I262" s="55">
        <v>434</v>
      </c>
      <c r="J262" s="55">
        <v>0</v>
      </c>
      <c r="K262" s="55"/>
      <c r="L262" s="69"/>
    </row>
    <row r="263" spans="1:12" ht="15" customHeight="1">
      <c r="A263" s="125" t="s">
        <v>51</v>
      </c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7"/>
    </row>
    <row r="264" spans="1:12" ht="15">
      <c r="A264" s="72"/>
      <c r="B264" s="72" t="s">
        <v>52</v>
      </c>
      <c r="C264" s="72"/>
      <c r="D264" s="75">
        <f>D270+D271+D272+D273+D274+D265+D266+D267+D268+D269</f>
        <v>10341.3</v>
      </c>
      <c r="E264" s="75">
        <f>G264+I264+K264</f>
        <v>355.5</v>
      </c>
      <c r="F264" s="75">
        <f>F270+F271+F272+F273+F274+F265+F266+F267+F268+F269</f>
        <v>9026</v>
      </c>
      <c r="G264" s="75">
        <f>G270+G271+G272+G273+G274+G265+G266+G267+G268+G269</f>
        <v>0</v>
      </c>
      <c r="H264" s="75">
        <f>H270+H271+H272+H273+H274+H265+H266+H267+H268+H269</f>
        <v>1315.3</v>
      </c>
      <c r="I264" s="75">
        <v>355.5</v>
      </c>
      <c r="J264" s="75">
        <f>J270+J271+J272+J273+J274+J265+J266+J267+J268</f>
        <v>0</v>
      </c>
      <c r="K264" s="75">
        <f>K270+K271+K272+K273+K274+K265+K266+K267+K268+K269</f>
        <v>0</v>
      </c>
      <c r="L264" s="72"/>
    </row>
    <row r="265" spans="1:12" ht="60">
      <c r="A265" s="72"/>
      <c r="B265" s="108" t="s">
        <v>53</v>
      </c>
      <c r="C265" s="85" t="s">
        <v>54</v>
      </c>
      <c r="D265" s="75">
        <f>F265+H265+J265</f>
        <v>9932</v>
      </c>
      <c r="E265" s="75">
        <f aca="true" t="shared" si="31" ref="E265:E274">G265+I265+K265</f>
        <v>355.5</v>
      </c>
      <c r="F265" s="75">
        <v>9026</v>
      </c>
      <c r="G265" s="75"/>
      <c r="H265" s="75">
        <v>906</v>
      </c>
      <c r="I265" s="75">
        <v>355.5</v>
      </c>
      <c r="J265" s="75">
        <v>0</v>
      </c>
      <c r="K265" s="75">
        <v>0</v>
      </c>
      <c r="L265" s="69" t="s">
        <v>629</v>
      </c>
    </row>
    <row r="266" spans="1:12" ht="54">
      <c r="A266" s="72"/>
      <c r="B266" s="108" t="s">
        <v>55</v>
      </c>
      <c r="C266" s="85" t="s">
        <v>54</v>
      </c>
      <c r="D266" s="75">
        <f>F266+H266+J266</f>
        <v>0</v>
      </c>
      <c r="E266" s="75">
        <f t="shared" si="31"/>
        <v>0</v>
      </c>
      <c r="F266" s="75">
        <v>0</v>
      </c>
      <c r="G266" s="75">
        <v>0</v>
      </c>
      <c r="H266" s="75">
        <v>0</v>
      </c>
      <c r="I266" s="75">
        <v>0</v>
      </c>
      <c r="J266" s="75">
        <v>0</v>
      </c>
      <c r="K266" s="75">
        <v>0</v>
      </c>
      <c r="L266" s="72"/>
    </row>
    <row r="267" spans="1:12" ht="45">
      <c r="A267" s="72"/>
      <c r="B267" s="108" t="s">
        <v>56</v>
      </c>
      <c r="C267" s="85" t="s">
        <v>54</v>
      </c>
      <c r="D267" s="75">
        <f>F267+H267+J267</f>
        <v>0</v>
      </c>
      <c r="E267" s="75">
        <f t="shared" si="31"/>
        <v>0</v>
      </c>
      <c r="F267" s="75">
        <v>0</v>
      </c>
      <c r="G267" s="75">
        <v>0</v>
      </c>
      <c r="H267" s="75">
        <v>0</v>
      </c>
      <c r="I267" s="75">
        <v>0</v>
      </c>
      <c r="J267" s="75">
        <v>0</v>
      </c>
      <c r="K267" s="75">
        <v>0</v>
      </c>
      <c r="L267" s="72"/>
    </row>
    <row r="268" spans="1:12" ht="45">
      <c r="A268" s="72"/>
      <c r="B268" s="108" t="s">
        <v>57</v>
      </c>
      <c r="C268" s="85" t="s">
        <v>54</v>
      </c>
      <c r="D268" s="75">
        <f>F268+H268+J268</f>
        <v>0</v>
      </c>
      <c r="E268" s="75">
        <f t="shared" si="31"/>
        <v>0</v>
      </c>
      <c r="F268" s="75">
        <v>0</v>
      </c>
      <c r="G268" s="75">
        <v>0</v>
      </c>
      <c r="H268" s="75">
        <v>0</v>
      </c>
      <c r="I268" s="75">
        <v>0</v>
      </c>
      <c r="J268" s="75">
        <v>0</v>
      </c>
      <c r="K268" s="75">
        <v>0</v>
      </c>
      <c r="L268" s="72"/>
    </row>
    <row r="269" spans="1:12" ht="54">
      <c r="A269" s="72"/>
      <c r="B269" s="108" t="s">
        <v>58</v>
      </c>
      <c r="C269" s="60" t="s">
        <v>454</v>
      </c>
      <c r="D269" s="75">
        <f>F269+H269</f>
        <v>0</v>
      </c>
      <c r="E269" s="75">
        <f t="shared" si="31"/>
        <v>0</v>
      </c>
      <c r="F269" s="75">
        <v>0</v>
      </c>
      <c r="G269" s="75">
        <v>0</v>
      </c>
      <c r="H269" s="75">
        <v>0</v>
      </c>
      <c r="I269" s="75">
        <v>0</v>
      </c>
      <c r="J269" s="75">
        <v>0</v>
      </c>
      <c r="K269" s="75">
        <v>0</v>
      </c>
      <c r="L269" s="72"/>
    </row>
    <row r="270" spans="1:12" ht="45">
      <c r="A270" s="69" t="s">
        <v>99</v>
      </c>
      <c r="B270" s="57" t="s">
        <v>59</v>
      </c>
      <c r="C270" s="60" t="s">
        <v>536</v>
      </c>
      <c r="D270" s="69">
        <f>F270+H270+J270</f>
        <v>0</v>
      </c>
      <c r="E270" s="75">
        <f t="shared" si="31"/>
        <v>0</v>
      </c>
      <c r="F270" s="75">
        <v>0</v>
      </c>
      <c r="G270" s="75">
        <v>0</v>
      </c>
      <c r="H270" s="75">
        <v>0</v>
      </c>
      <c r="I270" s="75">
        <v>0</v>
      </c>
      <c r="J270" s="75">
        <v>0</v>
      </c>
      <c r="K270" s="75">
        <v>0</v>
      </c>
      <c r="L270" s="69"/>
    </row>
    <row r="271" spans="1:12" ht="45">
      <c r="A271" s="69" t="s">
        <v>100</v>
      </c>
      <c r="B271" s="57" t="s">
        <v>60</v>
      </c>
      <c r="C271" s="60" t="s">
        <v>61</v>
      </c>
      <c r="D271" s="92">
        <f>F271+H271+J271</f>
        <v>185.7</v>
      </c>
      <c r="E271" s="75">
        <f t="shared" si="31"/>
        <v>0</v>
      </c>
      <c r="F271" s="69">
        <v>0</v>
      </c>
      <c r="G271" s="69">
        <v>0</v>
      </c>
      <c r="H271" s="92">
        <v>185.7</v>
      </c>
      <c r="I271" s="75">
        <v>0</v>
      </c>
      <c r="J271" s="75">
        <v>0</v>
      </c>
      <c r="K271" s="75">
        <v>0</v>
      </c>
      <c r="L271" s="69" t="s">
        <v>625</v>
      </c>
    </row>
    <row r="272" spans="1:12" ht="45">
      <c r="A272" s="69" t="s">
        <v>101</v>
      </c>
      <c r="B272" s="57" t="s">
        <v>62</v>
      </c>
      <c r="C272" s="60" t="s">
        <v>570</v>
      </c>
      <c r="D272" s="92">
        <f>F272+H272+J272</f>
        <v>86.5</v>
      </c>
      <c r="E272" s="75">
        <f t="shared" si="31"/>
        <v>0</v>
      </c>
      <c r="F272" s="69">
        <v>0</v>
      </c>
      <c r="G272" s="69">
        <v>0</v>
      </c>
      <c r="H272" s="92">
        <v>86.5</v>
      </c>
      <c r="I272" s="75">
        <v>0</v>
      </c>
      <c r="J272" s="75">
        <v>0</v>
      </c>
      <c r="K272" s="75">
        <v>0</v>
      </c>
      <c r="L272" s="69" t="s">
        <v>625</v>
      </c>
    </row>
    <row r="273" spans="1:12" ht="45">
      <c r="A273" s="69" t="s">
        <v>116</v>
      </c>
      <c r="B273" s="57" t="s">
        <v>63</v>
      </c>
      <c r="C273" s="60" t="s">
        <v>564</v>
      </c>
      <c r="D273" s="92">
        <f>F273+H273+J273</f>
        <v>19.5</v>
      </c>
      <c r="E273" s="75">
        <f t="shared" si="31"/>
        <v>0</v>
      </c>
      <c r="F273" s="69">
        <v>0</v>
      </c>
      <c r="G273" s="69">
        <v>0</v>
      </c>
      <c r="H273" s="92">
        <v>19.5</v>
      </c>
      <c r="I273" s="75">
        <v>0</v>
      </c>
      <c r="J273" s="75">
        <v>0</v>
      </c>
      <c r="K273" s="75">
        <v>0</v>
      </c>
      <c r="L273" s="69" t="s">
        <v>625</v>
      </c>
    </row>
    <row r="274" spans="1:12" ht="45">
      <c r="A274" s="69" t="s">
        <v>119</v>
      </c>
      <c r="B274" s="57" t="s">
        <v>64</v>
      </c>
      <c r="C274" s="60" t="s">
        <v>673</v>
      </c>
      <c r="D274" s="69">
        <f>F274+H274+J274</f>
        <v>117.6</v>
      </c>
      <c r="E274" s="75">
        <f t="shared" si="31"/>
        <v>0</v>
      </c>
      <c r="F274" s="69">
        <v>0</v>
      </c>
      <c r="G274" s="69">
        <v>0</v>
      </c>
      <c r="H274" s="92">
        <v>117.6</v>
      </c>
      <c r="I274" s="75">
        <v>0</v>
      </c>
      <c r="J274" s="75">
        <v>0</v>
      </c>
      <c r="K274" s="75">
        <v>0</v>
      </c>
      <c r="L274" s="69" t="s">
        <v>625</v>
      </c>
    </row>
    <row r="275" spans="1:12" ht="15">
      <c r="A275" s="69"/>
      <c r="B275" s="122" t="s">
        <v>65</v>
      </c>
      <c r="C275" s="122"/>
      <c r="D275" s="122"/>
      <c r="E275" s="122"/>
      <c r="F275" s="122"/>
      <c r="G275" s="122"/>
      <c r="H275" s="122"/>
      <c r="I275" s="122"/>
      <c r="J275" s="122"/>
      <c r="K275" s="122"/>
      <c r="L275" s="69"/>
    </row>
    <row r="276" spans="1:12" ht="15">
      <c r="A276" s="69"/>
      <c r="B276" s="72" t="s">
        <v>66</v>
      </c>
      <c r="C276" s="72"/>
      <c r="D276" s="92">
        <f>F276+H276+J276</f>
        <v>9543.1</v>
      </c>
      <c r="E276" s="55">
        <f>G276+I276+K276</f>
        <v>5238.200000000001</v>
      </c>
      <c r="F276" s="92">
        <v>1403.4</v>
      </c>
      <c r="G276" s="55">
        <v>1583.9</v>
      </c>
      <c r="H276" s="92">
        <v>1403.4</v>
      </c>
      <c r="I276" s="55">
        <v>1583.9</v>
      </c>
      <c r="J276" s="92">
        <f>J277</f>
        <v>6736.3</v>
      </c>
      <c r="K276" s="92">
        <v>2070.4</v>
      </c>
      <c r="L276" s="69"/>
    </row>
    <row r="277" spans="1:12" ht="90">
      <c r="A277" s="69"/>
      <c r="B277" s="69" t="s">
        <v>726</v>
      </c>
      <c r="C277" s="60" t="s">
        <v>454</v>
      </c>
      <c r="D277" s="92">
        <f>F277+H277+J277</f>
        <v>9543.1</v>
      </c>
      <c r="E277" s="55">
        <f>G277+I277+K277</f>
        <v>5238.200000000001</v>
      </c>
      <c r="F277" s="55">
        <v>1403.4</v>
      </c>
      <c r="G277" s="55">
        <v>1583.9</v>
      </c>
      <c r="H277" s="55">
        <v>1403.4</v>
      </c>
      <c r="I277" s="55">
        <v>1583.9</v>
      </c>
      <c r="J277" s="55">
        <v>6736.3</v>
      </c>
      <c r="K277" s="55">
        <v>2070.4</v>
      </c>
      <c r="L277" s="69"/>
    </row>
    <row r="278" spans="1:12" ht="15">
      <c r="A278" s="69"/>
      <c r="B278" s="122" t="s">
        <v>67</v>
      </c>
      <c r="C278" s="122"/>
      <c r="D278" s="122"/>
      <c r="E278" s="122"/>
      <c r="F278" s="122"/>
      <c r="G278" s="122"/>
      <c r="H278" s="122"/>
      <c r="I278" s="122"/>
      <c r="J278" s="122"/>
      <c r="K278" s="72"/>
      <c r="L278" s="69"/>
    </row>
    <row r="279" spans="1:12" ht="15">
      <c r="A279" s="69"/>
      <c r="B279" s="72" t="s">
        <v>66</v>
      </c>
      <c r="C279" s="72"/>
      <c r="D279" s="92">
        <f aca="true" t="shared" si="32" ref="D279:D290">F279+H279+J279</f>
        <v>455</v>
      </c>
      <c r="E279" s="68">
        <f>G279+I279+K279</f>
        <v>455</v>
      </c>
      <c r="F279" s="68">
        <f aca="true" t="shared" si="33" ref="F279:K279">F280+F281+F282+F283+F284+F285+F286</f>
        <v>0</v>
      </c>
      <c r="G279" s="68">
        <f t="shared" si="33"/>
        <v>0</v>
      </c>
      <c r="H279" s="68">
        <f t="shared" si="33"/>
        <v>455</v>
      </c>
      <c r="I279" s="68">
        <f t="shared" si="33"/>
        <v>455</v>
      </c>
      <c r="J279" s="68">
        <f t="shared" si="33"/>
        <v>0</v>
      </c>
      <c r="K279" s="68">
        <f t="shared" si="33"/>
        <v>0</v>
      </c>
      <c r="L279" s="69"/>
    </row>
    <row r="280" spans="1:12" ht="75">
      <c r="A280" s="69">
        <v>1</v>
      </c>
      <c r="B280" s="95" t="s">
        <v>68</v>
      </c>
      <c r="C280" s="85" t="s">
        <v>54</v>
      </c>
      <c r="D280" s="92">
        <f t="shared" si="32"/>
        <v>50</v>
      </c>
      <c r="E280" s="68">
        <f aca="true" t="shared" si="34" ref="E280:E286">G280+I280+K280</f>
        <v>50</v>
      </c>
      <c r="F280" s="69">
        <v>0</v>
      </c>
      <c r="G280" s="69">
        <v>0</v>
      </c>
      <c r="H280" s="109">
        <v>50</v>
      </c>
      <c r="I280" s="109">
        <v>50</v>
      </c>
      <c r="J280" s="69">
        <v>0</v>
      </c>
      <c r="K280" s="69">
        <v>0</v>
      </c>
      <c r="L280" s="110"/>
    </row>
    <row r="281" spans="1:12" ht="45">
      <c r="A281" s="69">
        <v>2</v>
      </c>
      <c r="B281" s="95" t="s">
        <v>69</v>
      </c>
      <c r="C281" s="85" t="s">
        <v>54</v>
      </c>
      <c r="D281" s="92">
        <f t="shared" si="32"/>
        <v>5</v>
      </c>
      <c r="E281" s="68">
        <f t="shared" si="34"/>
        <v>5</v>
      </c>
      <c r="F281" s="69">
        <v>0</v>
      </c>
      <c r="G281" s="69">
        <v>0</v>
      </c>
      <c r="H281" s="111">
        <v>5</v>
      </c>
      <c r="I281" s="111">
        <v>5</v>
      </c>
      <c r="J281" s="69">
        <v>0</v>
      </c>
      <c r="K281" s="69">
        <v>0</v>
      </c>
      <c r="L281" s="110"/>
    </row>
    <row r="282" spans="1:12" ht="60">
      <c r="A282" s="69">
        <v>3</v>
      </c>
      <c r="B282" s="95" t="s">
        <v>70</v>
      </c>
      <c r="C282" s="85" t="s">
        <v>54</v>
      </c>
      <c r="D282" s="92">
        <f t="shared" si="32"/>
        <v>30</v>
      </c>
      <c r="E282" s="68">
        <f t="shared" si="34"/>
        <v>30</v>
      </c>
      <c r="F282" s="69">
        <v>0</v>
      </c>
      <c r="G282" s="69">
        <v>0</v>
      </c>
      <c r="H282" s="109">
        <v>30</v>
      </c>
      <c r="I282" s="109">
        <v>30</v>
      </c>
      <c r="J282" s="69">
        <v>0</v>
      </c>
      <c r="K282" s="69">
        <v>0</v>
      </c>
      <c r="L282" s="110"/>
    </row>
    <row r="283" spans="1:12" ht="45">
      <c r="A283" s="69">
        <v>4</v>
      </c>
      <c r="B283" s="69" t="s">
        <v>71</v>
      </c>
      <c r="C283" s="85" t="s">
        <v>54</v>
      </c>
      <c r="D283" s="92">
        <f t="shared" si="32"/>
        <v>130</v>
      </c>
      <c r="E283" s="68">
        <f t="shared" si="34"/>
        <v>130</v>
      </c>
      <c r="F283" s="69">
        <v>0</v>
      </c>
      <c r="G283" s="69">
        <v>0</v>
      </c>
      <c r="H283" s="109">
        <v>130</v>
      </c>
      <c r="I283" s="109">
        <v>130</v>
      </c>
      <c r="J283" s="69">
        <v>0</v>
      </c>
      <c r="K283" s="69">
        <v>0</v>
      </c>
      <c r="L283" s="110"/>
    </row>
    <row r="284" spans="1:12" ht="45">
      <c r="A284" s="69">
        <v>5</v>
      </c>
      <c r="B284" s="95" t="s">
        <v>72</v>
      </c>
      <c r="C284" s="85" t="s">
        <v>54</v>
      </c>
      <c r="D284" s="92">
        <f t="shared" si="32"/>
        <v>60</v>
      </c>
      <c r="E284" s="68">
        <f t="shared" si="34"/>
        <v>60</v>
      </c>
      <c r="F284" s="69">
        <v>0</v>
      </c>
      <c r="G284" s="69">
        <v>0</v>
      </c>
      <c r="H284" s="68">
        <v>60</v>
      </c>
      <c r="I284" s="68">
        <v>60</v>
      </c>
      <c r="J284" s="69">
        <v>0</v>
      </c>
      <c r="K284" s="69">
        <v>0</v>
      </c>
      <c r="L284" s="110"/>
    </row>
    <row r="285" spans="1:12" ht="105">
      <c r="A285" s="69">
        <v>6</v>
      </c>
      <c r="B285" s="95" t="s">
        <v>73</v>
      </c>
      <c r="C285" s="85" t="s">
        <v>54</v>
      </c>
      <c r="D285" s="92">
        <f t="shared" si="32"/>
        <v>110</v>
      </c>
      <c r="E285" s="68">
        <f t="shared" si="34"/>
        <v>110</v>
      </c>
      <c r="F285" s="69">
        <v>0</v>
      </c>
      <c r="G285" s="69">
        <v>0</v>
      </c>
      <c r="H285" s="109">
        <v>110</v>
      </c>
      <c r="I285" s="109">
        <v>110</v>
      </c>
      <c r="J285" s="69">
        <v>0</v>
      </c>
      <c r="K285" s="69">
        <v>0</v>
      </c>
      <c r="L285" s="110"/>
    </row>
    <row r="286" spans="1:12" ht="45">
      <c r="A286" s="69">
        <v>7</v>
      </c>
      <c r="B286" s="95" t="s">
        <v>74</v>
      </c>
      <c r="C286" s="85" t="s">
        <v>54</v>
      </c>
      <c r="D286" s="92">
        <f t="shared" si="32"/>
        <v>70</v>
      </c>
      <c r="E286" s="68">
        <f t="shared" si="34"/>
        <v>70</v>
      </c>
      <c r="F286" s="69">
        <v>0</v>
      </c>
      <c r="G286" s="69">
        <v>0</v>
      </c>
      <c r="H286" s="112">
        <v>70</v>
      </c>
      <c r="I286" s="112">
        <v>70</v>
      </c>
      <c r="J286" s="69">
        <v>0</v>
      </c>
      <c r="K286" s="69">
        <v>0</v>
      </c>
      <c r="L286" s="110"/>
    </row>
    <row r="287" spans="1:12" ht="15">
      <c r="A287" s="69"/>
      <c r="B287" s="123" t="s">
        <v>75</v>
      </c>
      <c r="C287" s="123"/>
      <c r="D287" s="123"/>
      <c r="E287" s="123"/>
      <c r="F287" s="123"/>
      <c r="G287" s="123"/>
      <c r="H287" s="123"/>
      <c r="I287" s="123"/>
      <c r="J287" s="123"/>
      <c r="K287" s="123"/>
      <c r="L287" s="110"/>
    </row>
    <row r="288" spans="1:12" ht="15">
      <c r="A288" s="69"/>
      <c r="B288" s="72" t="s">
        <v>66</v>
      </c>
      <c r="C288" s="85"/>
      <c r="D288" s="92">
        <f t="shared" si="32"/>
        <v>3500</v>
      </c>
      <c r="E288" s="69">
        <f>G288+I288+K288</f>
        <v>2249.37</v>
      </c>
      <c r="F288" s="69">
        <f aca="true" t="shared" si="35" ref="F288:K288">F289+F290</f>
        <v>0</v>
      </c>
      <c r="G288" s="69">
        <f t="shared" si="35"/>
        <v>0</v>
      </c>
      <c r="H288" s="69">
        <f t="shared" si="35"/>
        <v>1500</v>
      </c>
      <c r="I288" s="69">
        <f t="shared" si="35"/>
        <v>1558.22</v>
      </c>
      <c r="J288" s="69">
        <f t="shared" si="35"/>
        <v>2000</v>
      </c>
      <c r="K288" s="69">
        <f t="shared" si="35"/>
        <v>691.15</v>
      </c>
      <c r="L288" s="69"/>
    </row>
    <row r="289" spans="1:12" ht="57">
      <c r="A289" s="69"/>
      <c r="B289" s="72" t="s">
        <v>76</v>
      </c>
      <c r="C289" s="85" t="s">
        <v>54</v>
      </c>
      <c r="D289" s="92">
        <f t="shared" si="32"/>
        <v>1900</v>
      </c>
      <c r="E289" s="69">
        <f>G289+I289+K289</f>
        <v>2193.87</v>
      </c>
      <c r="F289" s="69">
        <v>0</v>
      </c>
      <c r="G289" s="69">
        <v>0</v>
      </c>
      <c r="H289" s="69">
        <v>1400</v>
      </c>
      <c r="I289" s="69">
        <v>1502.72</v>
      </c>
      <c r="J289" s="69">
        <v>500</v>
      </c>
      <c r="K289" s="69">
        <v>691.15</v>
      </c>
      <c r="L289" s="60"/>
    </row>
    <row r="290" spans="1:12" ht="45">
      <c r="A290" s="69"/>
      <c r="B290" s="72" t="s">
        <v>77</v>
      </c>
      <c r="C290" s="85" t="s">
        <v>54</v>
      </c>
      <c r="D290" s="92">
        <f t="shared" si="32"/>
        <v>1600</v>
      </c>
      <c r="E290" s="92">
        <f>G290+I290+K290</f>
        <v>55.5</v>
      </c>
      <c r="F290" s="69">
        <v>0</v>
      </c>
      <c r="G290" s="69">
        <v>0</v>
      </c>
      <c r="H290" s="69">
        <v>100</v>
      </c>
      <c r="I290" s="92">
        <v>55.5</v>
      </c>
      <c r="J290" s="69">
        <v>1500</v>
      </c>
      <c r="K290" s="69"/>
      <c r="L290" s="60"/>
    </row>
    <row r="291" spans="1:12" ht="15">
      <c r="A291" s="69"/>
      <c r="B291" s="73" t="s">
        <v>78</v>
      </c>
      <c r="C291" s="68"/>
      <c r="D291" s="92">
        <f>F291+H291+J291</f>
        <v>451573.1500000001</v>
      </c>
      <c r="E291" s="93">
        <f>E13+E33+E81+E90+E112+E133+E196+E202+E234+E239+E245+E264+E288+E279+E276</f>
        <v>296569.767</v>
      </c>
      <c r="F291" s="93">
        <f aca="true" t="shared" si="36" ref="F291:K291">F13+F33+F81+F90+F112+F133+F196+F202+F234+F239+F245+F264+F288+F279+F276</f>
        <v>305344.70000000007</v>
      </c>
      <c r="G291" s="93">
        <f t="shared" si="36"/>
        <v>189129.3</v>
      </c>
      <c r="H291" s="93">
        <f t="shared" si="36"/>
        <v>96467.15</v>
      </c>
      <c r="I291" s="93">
        <f t="shared" si="36"/>
        <v>67753.917</v>
      </c>
      <c r="J291" s="93">
        <f t="shared" si="36"/>
        <v>49761.3</v>
      </c>
      <c r="K291" s="93">
        <f t="shared" si="36"/>
        <v>39686.55</v>
      </c>
      <c r="L291" s="72"/>
    </row>
    <row r="292" spans="1:12" ht="15">
      <c r="A292" s="22"/>
      <c r="B292" s="23"/>
      <c r="C292" s="21"/>
      <c r="D292" s="28"/>
      <c r="E292" s="28"/>
      <c r="F292" s="28"/>
      <c r="G292" s="93"/>
      <c r="H292" s="28"/>
      <c r="I292" s="93"/>
      <c r="J292" s="28"/>
      <c r="K292" s="28"/>
      <c r="L292" s="15"/>
    </row>
    <row r="293" spans="1:12" ht="15">
      <c r="A293" s="22"/>
      <c r="B293" s="23"/>
      <c r="C293" s="21"/>
      <c r="D293" s="28"/>
      <c r="E293" s="28"/>
      <c r="F293" s="28"/>
      <c r="G293" s="93"/>
      <c r="H293" s="28"/>
      <c r="I293" s="93"/>
      <c r="J293" s="28"/>
      <c r="K293" s="28"/>
      <c r="L293" s="15"/>
    </row>
    <row r="294" spans="1:12" ht="15">
      <c r="A294" s="22"/>
      <c r="B294" s="23"/>
      <c r="C294" s="21"/>
      <c r="D294" s="28"/>
      <c r="E294" s="28"/>
      <c r="F294" s="28"/>
      <c r="G294" s="93"/>
      <c r="H294" s="28"/>
      <c r="I294" s="93"/>
      <c r="J294" s="28"/>
      <c r="K294" s="28"/>
      <c r="L294" s="15"/>
    </row>
    <row r="295" spans="1:12" ht="15">
      <c r="A295" s="29"/>
      <c r="B295" s="29" t="s">
        <v>79</v>
      </c>
      <c r="C295" s="29" t="s">
        <v>80</v>
      </c>
      <c r="D295" s="29"/>
      <c r="E295" s="29"/>
      <c r="F295" s="29"/>
      <c r="G295" s="116"/>
      <c r="H295" s="29"/>
      <c r="I295" s="116"/>
      <c r="J295" s="29"/>
      <c r="K295" s="29"/>
      <c r="L295" s="29"/>
    </row>
    <row r="296" spans="1:12" ht="15">
      <c r="A296" s="29"/>
      <c r="B296" s="29"/>
      <c r="C296" s="29"/>
      <c r="D296" s="29"/>
      <c r="E296" s="29"/>
      <c r="F296" s="29"/>
      <c r="G296" s="116"/>
      <c r="H296" s="29"/>
      <c r="I296" s="116"/>
      <c r="J296" s="30"/>
      <c r="K296" s="30"/>
      <c r="L296" s="29"/>
    </row>
  </sheetData>
  <sheetProtection/>
  <mergeCells count="35">
    <mergeCell ref="B6:M6"/>
    <mergeCell ref="H1:K1"/>
    <mergeCell ref="H2:K2"/>
    <mergeCell ref="B8:B9"/>
    <mergeCell ref="C8:C9"/>
    <mergeCell ref="D8:J8"/>
    <mergeCell ref="L8:L9"/>
    <mergeCell ref="D9:E9"/>
    <mergeCell ref="F9:G9"/>
    <mergeCell ref="H9:I9"/>
    <mergeCell ref="A32:L32"/>
    <mergeCell ref="A80:L80"/>
    <mergeCell ref="A89:L89"/>
    <mergeCell ref="A111:L111"/>
    <mergeCell ref="J9:K9"/>
    <mergeCell ref="A12:L12"/>
    <mergeCell ref="A30:L30"/>
    <mergeCell ref="A31:L31"/>
    <mergeCell ref="A136:L136"/>
    <mergeCell ref="A156:L156"/>
    <mergeCell ref="A195:L195"/>
    <mergeCell ref="A200:L201"/>
    <mergeCell ref="A131:L131"/>
    <mergeCell ref="A132:L132"/>
    <mergeCell ref="A134:A135"/>
    <mergeCell ref="B134:B135"/>
    <mergeCell ref="C134:C135"/>
    <mergeCell ref="L134:L135"/>
    <mergeCell ref="B275:K275"/>
    <mergeCell ref="B278:J278"/>
    <mergeCell ref="B287:K287"/>
    <mergeCell ref="A233:L233"/>
    <mergeCell ref="A238:L238"/>
    <mergeCell ref="A244:L244"/>
    <mergeCell ref="A263:L263"/>
  </mergeCells>
  <printOptions/>
  <pageMargins left="0.75" right="0.22" top="0.16" bottom="0.27" header="0.16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4.7109375" style="0" customWidth="1"/>
    <col min="2" max="2" width="32.8515625" style="0" customWidth="1"/>
    <col min="3" max="3" width="53.57421875" style="0" customWidth="1"/>
    <col min="4" max="4" width="10.8515625" style="37" customWidth="1"/>
    <col min="5" max="6" width="13.421875" style="36" customWidth="1"/>
    <col min="7" max="7" width="14.140625" style="36" customWidth="1"/>
  </cols>
  <sheetData>
    <row r="2" spans="1:7" ht="32.25" customHeight="1">
      <c r="A2" s="119" t="s">
        <v>422</v>
      </c>
      <c r="B2" s="119"/>
      <c r="C2" s="119"/>
      <c r="D2" s="119"/>
      <c r="E2" s="119"/>
      <c r="F2" s="119"/>
      <c r="G2" s="119"/>
    </row>
    <row r="4" spans="1:7" ht="63">
      <c r="A4" s="4" t="s">
        <v>85</v>
      </c>
      <c r="B4" s="1" t="s">
        <v>92</v>
      </c>
      <c r="C4" s="1" t="s">
        <v>93</v>
      </c>
      <c r="D4" s="38" t="s">
        <v>94</v>
      </c>
      <c r="E4" s="1" t="s">
        <v>95</v>
      </c>
      <c r="F4" s="1" t="s">
        <v>96</v>
      </c>
      <c r="G4" s="1" t="s">
        <v>97</v>
      </c>
    </row>
    <row r="5" spans="1:7" ht="15.75">
      <c r="A5" s="4" t="s">
        <v>98</v>
      </c>
      <c r="B5" s="4"/>
      <c r="C5" s="4"/>
      <c r="D5" s="38"/>
      <c r="E5" s="1"/>
      <c r="F5" s="1"/>
      <c r="G5" s="1"/>
    </row>
    <row r="6" spans="1:7" ht="63">
      <c r="A6" s="5" t="s">
        <v>99</v>
      </c>
      <c r="B6" s="6" t="s">
        <v>558</v>
      </c>
      <c r="C6" s="1" t="s">
        <v>559</v>
      </c>
      <c r="D6" s="38">
        <v>2013</v>
      </c>
      <c r="E6" s="1" t="s">
        <v>360</v>
      </c>
      <c r="F6" s="1" t="s">
        <v>361</v>
      </c>
      <c r="G6" s="1" t="s">
        <v>362</v>
      </c>
    </row>
    <row r="7" spans="1:7" ht="63">
      <c r="A7" s="5" t="s">
        <v>100</v>
      </c>
      <c r="B7" s="6" t="s">
        <v>560</v>
      </c>
      <c r="C7" s="1" t="s">
        <v>561</v>
      </c>
      <c r="D7" s="38">
        <v>2013</v>
      </c>
      <c r="E7" s="1" t="s">
        <v>363</v>
      </c>
      <c r="F7" s="1" t="s">
        <v>364</v>
      </c>
      <c r="G7" s="1" t="s">
        <v>365</v>
      </c>
    </row>
    <row r="8" spans="1:7" ht="63">
      <c r="A8" s="5"/>
      <c r="B8" s="6" t="s">
        <v>366</v>
      </c>
      <c r="C8" s="1" t="s">
        <v>562</v>
      </c>
      <c r="D8" s="38">
        <v>2013</v>
      </c>
      <c r="E8" s="1" t="s">
        <v>367</v>
      </c>
      <c r="F8" s="1" t="s">
        <v>368</v>
      </c>
      <c r="G8" s="1" t="s">
        <v>369</v>
      </c>
    </row>
    <row r="9" spans="1:7" ht="63">
      <c r="A9" s="5" t="s">
        <v>101</v>
      </c>
      <c r="B9" s="6" t="s">
        <v>563</v>
      </c>
      <c r="C9" s="1" t="s">
        <v>370</v>
      </c>
      <c r="D9" s="38">
        <v>2013</v>
      </c>
      <c r="E9" s="1" t="s">
        <v>371</v>
      </c>
      <c r="F9" s="1" t="s">
        <v>364</v>
      </c>
      <c r="G9" s="1" t="s">
        <v>365</v>
      </c>
    </row>
    <row r="10" spans="1:7" ht="15.75">
      <c r="A10" s="5" t="s">
        <v>102</v>
      </c>
      <c r="B10" s="5"/>
      <c r="C10" s="5"/>
      <c r="D10" s="38"/>
      <c r="E10" s="1"/>
      <c r="F10" s="1"/>
      <c r="G10" s="1"/>
    </row>
    <row r="11" spans="1:7" ht="63">
      <c r="A11" s="5" t="s">
        <v>99</v>
      </c>
      <c r="B11" s="6" t="s">
        <v>406</v>
      </c>
      <c r="C11" s="1" t="s">
        <v>407</v>
      </c>
      <c r="D11" s="38">
        <v>2016</v>
      </c>
      <c r="E11" s="1" t="s">
        <v>372</v>
      </c>
      <c r="F11" s="1" t="s">
        <v>373</v>
      </c>
      <c r="G11" s="1" t="s">
        <v>365</v>
      </c>
    </row>
    <row r="12" spans="1:7" ht="63">
      <c r="A12" s="5" t="s">
        <v>100</v>
      </c>
      <c r="B12" s="6" t="s">
        <v>406</v>
      </c>
      <c r="C12" s="1" t="s">
        <v>408</v>
      </c>
      <c r="D12" s="38">
        <v>2016</v>
      </c>
      <c r="E12" s="1" t="s">
        <v>372</v>
      </c>
      <c r="F12" s="1" t="s">
        <v>373</v>
      </c>
      <c r="G12" s="1" t="s">
        <v>365</v>
      </c>
    </row>
    <row r="13" spans="1:7" ht="63">
      <c r="A13" s="5" t="s">
        <v>101</v>
      </c>
      <c r="B13" s="6" t="s">
        <v>406</v>
      </c>
      <c r="C13" s="1" t="s">
        <v>409</v>
      </c>
      <c r="D13" s="38">
        <v>2016</v>
      </c>
      <c r="E13" s="1" t="s">
        <v>372</v>
      </c>
      <c r="F13" s="1" t="s">
        <v>373</v>
      </c>
      <c r="G13" s="1" t="s">
        <v>365</v>
      </c>
    </row>
    <row r="14" spans="1:7" ht="210">
      <c r="A14" s="33">
        <v>4</v>
      </c>
      <c r="B14" s="34" t="s">
        <v>410</v>
      </c>
      <c r="C14" s="35" t="s">
        <v>411</v>
      </c>
      <c r="D14" s="3">
        <v>2014</v>
      </c>
      <c r="E14" s="3" t="s">
        <v>374</v>
      </c>
      <c r="F14" s="3" t="s">
        <v>375</v>
      </c>
      <c r="G14" s="3" t="s">
        <v>376</v>
      </c>
    </row>
    <row r="15" spans="1:7" ht="120">
      <c r="A15" s="33">
        <v>5</v>
      </c>
      <c r="B15" s="34" t="s">
        <v>412</v>
      </c>
      <c r="C15" s="35" t="s">
        <v>413</v>
      </c>
      <c r="D15" s="3">
        <v>2014</v>
      </c>
      <c r="E15" s="3" t="s">
        <v>377</v>
      </c>
      <c r="F15" s="3" t="s">
        <v>378</v>
      </c>
      <c r="G15" s="3" t="s">
        <v>379</v>
      </c>
    </row>
    <row r="16" spans="1:7" ht="78.75">
      <c r="A16" s="33">
        <v>6</v>
      </c>
      <c r="B16" s="34" t="s">
        <v>414</v>
      </c>
      <c r="C16" s="35" t="s">
        <v>380</v>
      </c>
      <c r="D16" s="3">
        <v>2020</v>
      </c>
      <c r="E16" s="3" t="s">
        <v>381</v>
      </c>
      <c r="F16" s="3" t="s">
        <v>382</v>
      </c>
      <c r="G16" s="3" t="s">
        <v>383</v>
      </c>
    </row>
    <row r="17" spans="1:7" ht="120">
      <c r="A17" s="33">
        <v>7</v>
      </c>
      <c r="B17" s="34" t="s">
        <v>558</v>
      </c>
      <c r="C17" s="35" t="s">
        <v>415</v>
      </c>
      <c r="D17" s="3">
        <v>2019</v>
      </c>
      <c r="E17" s="3" t="s">
        <v>384</v>
      </c>
      <c r="F17" s="3" t="s">
        <v>385</v>
      </c>
      <c r="G17" s="3" t="s">
        <v>369</v>
      </c>
    </row>
    <row r="18" spans="1:7" ht="135">
      <c r="A18" s="33">
        <v>8</v>
      </c>
      <c r="B18" s="34" t="s">
        <v>416</v>
      </c>
      <c r="C18" s="35" t="s">
        <v>417</v>
      </c>
      <c r="D18" s="3" t="s">
        <v>386</v>
      </c>
      <c r="E18" s="3" t="s">
        <v>387</v>
      </c>
      <c r="F18" s="3" t="s">
        <v>388</v>
      </c>
      <c r="G18" s="3" t="s">
        <v>369</v>
      </c>
    </row>
    <row r="19" spans="1:7" ht="135">
      <c r="A19" s="33">
        <v>9</v>
      </c>
      <c r="B19" s="34" t="s">
        <v>418</v>
      </c>
      <c r="C19" s="35" t="s">
        <v>419</v>
      </c>
      <c r="D19" s="3">
        <v>2014</v>
      </c>
      <c r="E19" s="3" t="s">
        <v>389</v>
      </c>
      <c r="F19" s="3" t="s">
        <v>390</v>
      </c>
      <c r="G19" s="3" t="s">
        <v>369</v>
      </c>
    </row>
    <row r="20" spans="1:7" ht="300">
      <c r="A20" s="33">
        <v>10</v>
      </c>
      <c r="B20" s="34" t="s">
        <v>420</v>
      </c>
      <c r="C20" s="35" t="s">
        <v>421</v>
      </c>
      <c r="D20" s="3">
        <v>2014</v>
      </c>
      <c r="E20" s="3" t="s">
        <v>391</v>
      </c>
      <c r="F20" s="3" t="s">
        <v>392</v>
      </c>
      <c r="G20" s="3" t="s">
        <v>369</v>
      </c>
    </row>
    <row r="21" spans="5:7" ht="15">
      <c r="E21" s="37"/>
      <c r="F21" s="37"/>
      <c r="G21" s="37"/>
    </row>
    <row r="22" spans="5:7" ht="15">
      <c r="E22" s="37"/>
      <c r="F22" s="37"/>
      <c r="G22" s="37"/>
    </row>
    <row r="23" spans="5:7" ht="15">
      <c r="E23" s="37"/>
      <c r="F23" s="37"/>
      <c r="G23" s="37"/>
    </row>
  </sheetData>
  <sheetProtection/>
  <mergeCells count="1">
    <mergeCell ref="A2:G2"/>
  </mergeCells>
  <printOptions/>
  <pageMargins left="0.2" right="0.2" top="0.19" bottom="0.25" header="0.19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9"/>
  <sheetViews>
    <sheetView tabSelected="1" zoomScalePageLayoutView="0" workbookViewId="0" topLeftCell="A133">
      <selection activeCell="B144" sqref="B144"/>
    </sheetView>
  </sheetViews>
  <sheetFormatPr defaultColWidth="9.140625" defaultRowHeight="15"/>
  <cols>
    <col min="1" max="1" width="5.57421875" style="0" customWidth="1"/>
    <col min="2" max="2" width="70.00390625" style="0" customWidth="1"/>
    <col min="3" max="3" width="15.00390625" style="0" customWidth="1"/>
    <col min="4" max="4" width="9.57421875" style="0" customWidth="1"/>
    <col min="5" max="5" width="9.421875" style="0" bestFit="1" customWidth="1"/>
    <col min="6" max="6" width="9.57421875" style="0" bestFit="1" customWidth="1"/>
    <col min="7" max="7" width="10.28125" style="0" customWidth="1"/>
    <col min="8" max="8" width="12.140625" style="0" customWidth="1"/>
  </cols>
  <sheetData>
    <row r="2" spans="1:8" ht="37.5" customHeight="1">
      <c r="A2" s="147" t="s">
        <v>302</v>
      </c>
      <c r="B2" s="147"/>
      <c r="C2" s="147"/>
      <c r="D2" s="147"/>
      <c r="E2" s="147"/>
      <c r="F2" s="147"/>
      <c r="G2" s="147"/>
      <c r="H2" s="147"/>
    </row>
    <row r="3" ht="12.75" customHeight="1"/>
    <row r="4" spans="1:8" ht="15.75">
      <c r="A4" s="148" t="s">
        <v>85</v>
      </c>
      <c r="B4" s="148" t="s">
        <v>103</v>
      </c>
      <c r="C4" s="148" t="s">
        <v>104</v>
      </c>
      <c r="D4" s="148" t="s">
        <v>105</v>
      </c>
      <c r="E4" s="148" t="s">
        <v>106</v>
      </c>
      <c r="F4" s="148"/>
      <c r="G4" s="148" t="s">
        <v>107</v>
      </c>
      <c r="H4" s="148" t="s">
        <v>109</v>
      </c>
    </row>
    <row r="5" spans="1:8" ht="29.25" customHeight="1">
      <c r="A5" s="148"/>
      <c r="B5" s="148"/>
      <c r="C5" s="148"/>
      <c r="D5" s="148"/>
      <c r="E5" s="7" t="s">
        <v>88</v>
      </c>
      <c r="F5" s="7" t="s">
        <v>89</v>
      </c>
      <c r="G5" s="148"/>
      <c r="H5" s="148"/>
    </row>
    <row r="6" spans="1:8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15.75">
      <c r="A7" s="149" t="s">
        <v>108</v>
      </c>
      <c r="B7" s="149"/>
      <c r="C7" s="149"/>
      <c r="D7" s="149"/>
      <c r="E7" s="149"/>
      <c r="F7" s="149"/>
      <c r="G7" s="149"/>
      <c r="H7" s="149"/>
    </row>
    <row r="8" spans="1:8" ht="15.75">
      <c r="A8" s="1" t="s">
        <v>99</v>
      </c>
      <c r="B8" s="2" t="s">
        <v>110</v>
      </c>
      <c r="C8" s="2" t="s">
        <v>111</v>
      </c>
      <c r="D8" s="2">
        <v>112.4</v>
      </c>
      <c r="E8" s="2">
        <v>112.031</v>
      </c>
      <c r="F8" s="2">
        <v>111.931</v>
      </c>
      <c r="G8" s="32">
        <f>F8/E8*100</f>
        <v>99.91073899188618</v>
      </c>
      <c r="H8" s="32">
        <f>F8/D8*100</f>
        <v>99.58274021352312</v>
      </c>
    </row>
    <row r="9" spans="1:8" ht="78.75">
      <c r="A9" s="1" t="s">
        <v>100</v>
      </c>
      <c r="B9" s="8" t="s">
        <v>112</v>
      </c>
      <c r="C9" s="8" t="s">
        <v>113</v>
      </c>
      <c r="D9" s="2">
        <v>11.6</v>
      </c>
      <c r="E9" s="2">
        <v>11.7</v>
      </c>
      <c r="F9" s="2">
        <v>11.69</v>
      </c>
      <c r="G9" s="32">
        <f aca="true" t="shared" si="0" ref="G9:G22">F9/E9*100</f>
        <v>99.91452991452991</v>
      </c>
      <c r="H9" s="32">
        <f aca="true" t="shared" si="1" ref="H9:H22">F9/D9*100</f>
        <v>100.77586206896552</v>
      </c>
    </row>
    <row r="10" spans="1:8" ht="63">
      <c r="A10" s="1" t="s">
        <v>101</v>
      </c>
      <c r="B10" s="8" t="s">
        <v>114</v>
      </c>
      <c r="C10" s="8" t="s">
        <v>115</v>
      </c>
      <c r="D10" s="2">
        <v>14.9</v>
      </c>
      <c r="E10" s="2">
        <v>13.9</v>
      </c>
      <c r="F10" s="2">
        <v>15.12</v>
      </c>
      <c r="G10" s="32">
        <f t="shared" si="0"/>
        <v>108.77697841726616</v>
      </c>
      <c r="H10" s="32">
        <f t="shared" si="1"/>
        <v>101.47651006711409</v>
      </c>
    </row>
    <row r="11" spans="1:8" ht="15.75">
      <c r="A11" s="1" t="s">
        <v>116</v>
      </c>
      <c r="B11" s="2" t="s">
        <v>117</v>
      </c>
      <c r="C11" s="2" t="s">
        <v>118</v>
      </c>
      <c r="D11" s="2">
        <v>38.751</v>
      </c>
      <c r="E11" s="2">
        <v>38.476</v>
      </c>
      <c r="F11" s="2">
        <v>38.97</v>
      </c>
      <c r="G11" s="32">
        <f t="shared" si="0"/>
        <v>101.28391724711507</v>
      </c>
      <c r="H11" s="32">
        <f t="shared" si="1"/>
        <v>100.56514670589148</v>
      </c>
    </row>
    <row r="12" spans="1:8" ht="15.75">
      <c r="A12" s="1" t="s">
        <v>119</v>
      </c>
      <c r="B12" s="2" t="s">
        <v>120</v>
      </c>
      <c r="C12" s="2" t="s">
        <v>121</v>
      </c>
      <c r="D12" s="2">
        <v>9774</v>
      </c>
      <c r="E12" s="2">
        <v>10934.3</v>
      </c>
      <c r="F12" s="2">
        <v>10950</v>
      </c>
      <c r="G12" s="32">
        <f t="shared" si="0"/>
        <v>100.14358486597222</v>
      </c>
      <c r="H12" s="32">
        <f t="shared" si="1"/>
        <v>112.0319214241866</v>
      </c>
    </row>
    <row r="13" spans="1:8" ht="15.75">
      <c r="A13" s="1" t="s">
        <v>122</v>
      </c>
      <c r="B13" s="2" t="s">
        <v>123</v>
      </c>
      <c r="C13" s="2" t="s">
        <v>121</v>
      </c>
      <c r="D13" s="2">
        <v>18215.8</v>
      </c>
      <c r="E13" s="2">
        <v>20752.8</v>
      </c>
      <c r="F13" s="2">
        <v>20790</v>
      </c>
      <c r="G13" s="47">
        <f t="shared" si="0"/>
        <v>100.17925292008789</v>
      </c>
      <c r="H13" s="32">
        <f t="shared" si="1"/>
        <v>114.13168787536097</v>
      </c>
    </row>
    <row r="14" spans="1:8" ht="15.75">
      <c r="A14" s="144" t="s">
        <v>124</v>
      </c>
      <c r="B14" s="2" t="s">
        <v>136</v>
      </c>
      <c r="C14" s="2"/>
      <c r="D14" s="2"/>
      <c r="E14" s="2"/>
      <c r="F14" s="2"/>
      <c r="G14" s="32"/>
      <c r="H14" s="32"/>
    </row>
    <row r="15" spans="1:8" ht="15.75">
      <c r="A15" s="145"/>
      <c r="B15" s="2" t="s">
        <v>125</v>
      </c>
      <c r="C15" s="2" t="s">
        <v>121</v>
      </c>
      <c r="D15" s="2">
        <v>24890</v>
      </c>
      <c r="E15" s="2">
        <v>32440</v>
      </c>
      <c r="F15" s="2">
        <v>32886</v>
      </c>
      <c r="G15" s="32">
        <f t="shared" si="0"/>
        <v>101.37484586929718</v>
      </c>
      <c r="H15" s="32">
        <f t="shared" si="1"/>
        <v>132.12535154680594</v>
      </c>
    </row>
    <row r="16" spans="1:8" ht="15.75">
      <c r="A16" s="145"/>
      <c r="B16" s="2" t="s">
        <v>126</v>
      </c>
      <c r="C16" s="2" t="s">
        <v>121</v>
      </c>
      <c r="D16" s="2">
        <v>13852</v>
      </c>
      <c r="E16" s="2">
        <v>18909</v>
      </c>
      <c r="F16" s="2">
        <v>19000</v>
      </c>
      <c r="G16" s="32">
        <f t="shared" si="0"/>
        <v>100.48125231371306</v>
      </c>
      <c r="H16" s="32">
        <f t="shared" si="1"/>
        <v>137.1643084031187</v>
      </c>
    </row>
    <row r="17" spans="1:8" ht="15.75">
      <c r="A17" s="145"/>
      <c r="B17" s="2" t="s">
        <v>127</v>
      </c>
      <c r="C17" s="2" t="s">
        <v>121</v>
      </c>
      <c r="D17" s="2">
        <v>9125</v>
      </c>
      <c r="E17" s="2">
        <v>12531</v>
      </c>
      <c r="F17" s="2">
        <v>12580</v>
      </c>
      <c r="G17" s="32">
        <f t="shared" si="0"/>
        <v>100.39103024499244</v>
      </c>
      <c r="H17" s="32">
        <f t="shared" si="1"/>
        <v>137.86301369863014</v>
      </c>
    </row>
    <row r="18" spans="1:8" ht="31.5">
      <c r="A18" s="145"/>
      <c r="B18" s="2" t="s">
        <v>128</v>
      </c>
      <c r="C18" s="2" t="s">
        <v>121</v>
      </c>
      <c r="D18" s="2">
        <v>14755</v>
      </c>
      <c r="E18" s="2">
        <v>19235</v>
      </c>
      <c r="F18" s="2">
        <v>19300</v>
      </c>
      <c r="G18" s="32">
        <f t="shared" si="0"/>
        <v>100.3379256563556</v>
      </c>
      <c r="H18" s="32">
        <f t="shared" si="1"/>
        <v>130.80311758725855</v>
      </c>
    </row>
    <row r="19" spans="1:8" ht="15.75">
      <c r="A19" s="145"/>
      <c r="B19" s="2" t="s">
        <v>129</v>
      </c>
      <c r="C19" s="2" t="s">
        <v>121</v>
      </c>
      <c r="D19" s="2">
        <v>22523</v>
      </c>
      <c r="E19" s="2">
        <v>25097</v>
      </c>
      <c r="F19" s="2">
        <v>25100</v>
      </c>
      <c r="G19" s="32">
        <f t="shared" si="0"/>
        <v>100.01195361995458</v>
      </c>
      <c r="H19" s="32">
        <f t="shared" si="1"/>
        <v>111.44163743728632</v>
      </c>
    </row>
    <row r="20" spans="1:8" ht="15.75">
      <c r="A20" s="146"/>
      <c r="B20" s="2" t="s">
        <v>130</v>
      </c>
      <c r="C20" s="2" t="s">
        <v>121</v>
      </c>
      <c r="D20" s="2">
        <v>10993</v>
      </c>
      <c r="E20" s="2">
        <v>13623.6</v>
      </c>
      <c r="F20" s="2">
        <v>13630</v>
      </c>
      <c r="G20" s="32">
        <f t="shared" si="0"/>
        <v>100.04697730408995</v>
      </c>
      <c r="H20" s="32">
        <f t="shared" si="1"/>
        <v>123.98799235877375</v>
      </c>
    </row>
    <row r="21" spans="1:8" ht="31.5">
      <c r="A21" s="1" t="s">
        <v>131</v>
      </c>
      <c r="B21" s="2" t="s">
        <v>132</v>
      </c>
      <c r="C21" s="2" t="s">
        <v>133</v>
      </c>
      <c r="D21" s="2">
        <v>80.3</v>
      </c>
      <c r="E21" s="2">
        <v>80.5</v>
      </c>
      <c r="F21" s="48">
        <v>86.2</v>
      </c>
      <c r="G21" s="32">
        <f t="shared" si="0"/>
        <v>107.08074534161491</v>
      </c>
      <c r="H21" s="32">
        <f t="shared" si="1"/>
        <v>107.34744707347448</v>
      </c>
    </row>
    <row r="22" spans="1:8" ht="31.5">
      <c r="A22" s="9" t="s">
        <v>134</v>
      </c>
      <c r="B22" s="10" t="s">
        <v>135</v>
      </c>
      <c r="C22" s="10" t="s">
        <v>133</v>
      </c>
      <c r="D22" s="10">
        <v>1.1</v>
      </c>
      <c r="E22" s="10">
        <v>1.24</v>
      </c>
      <c r="F22" s="10">
        <v>1.01</v>
      </c>
      <c r="G22" s="32">
        <f t="shared" si="0"/>
        <v>81.45161290322581</v>
      </c>
      <c r="H22" s="32">
        <f t="shared" si="1"/>
        <v>91.81818181818181</v>
      </c>
    </row>
    <row r="23" spans="1:8" ht="15.75">
      <c r="A23" s="139" t="s">
        <v>137</v>
      </c>
      <c r="B23" s="139"/>
      <c r="C23" s="139"/>
      <c r="D23" s="139"/>
      <c r="E23" s="139"/>
      <c r="F23" s="139"/>
      <c r="G23" s="139"/>
      <c r="H23" s="139"/>
    </row>
    <row r="24" spans="1:8" ht="15.75">
      <c r="A24" s="139" t="s">
        <v>138</v>
      </c>
      <c r="B24" s="139"/>
      <c r="C24" s="139"/>
      <c r="D24" s="139"/>
      <c r="E24" s="139"/>
      <c r="F24" s="139"/>
      <c r="G24" s="139"/>
      <c r="H24" s="139"/>
    </row>
    <row r="25" spans="1:8" ht="15.75">
      <c r="A25" s="1" t="s">
        <v>139</v>
      </c>
      <c r="B25" s="2" t="s">
        <v>140</v>
      </c>
      <c r="C25" s="2" t="s">
        <v>133</v>
      </c>
      <c r="D25" s="2">
        <v>75</v>
      </c>
      <c r="E25" s="2">
        <v>75.5</v>
      </c>
      <c r="F25" s="2">
        <v>80</v>
      </c>
      <c r="G25" s="32">
        <f aca="true" t="shared" si="2" ref="G25:G90">F25/E25*100</f>
        <v>105.96026490066225</v>
      </c>
      <c r="H25" s="32">
        <f aca="true" t="shared" si="3" ref="H25:H34">F25/D25*100</f>
        <v>106.66666666666667</v>
      </c>
    </row>
    <row r="26" spans="1:8" ht="31.5">
      <c r="A26" s="1" t="s">
        <v>141</v>
      </c>
      <c r="B26" s="2" t="s">
        <v>142</v>
      </c>
      <c r="C26" s="2" t="s">
        <v>143</v>
      </c>
      <c r="D26" s="2">
        <v>98</v>
      </c>
      <c r="E26" s="2">
        <v>113</v>
      </c>
      <c r="F26" s="2">
        <v>122</v>
      </c>
      <c r="G26" s="32">
        <f t="shared" si="2"/>
        <v>107.9646017699115</v>
      </c>
      <c r="H26" s="32">
        <f t="shared" si="3"/>
        <v>124.48979591836735</v>
      </c>
    </row>
    <row r="27" spans="1:8" ht="31.5">
      <c r="A27" s="1" t="s">
        <v>144</v>
      </c>
      <c r="B27" s="2" t="s">
        <v>145</v>
      </c>
      <c r="C27" s="2" t="s">
        <v>146</v>
      </c>
      <c r="D27" s="2">
        <v>2400</v>
      </c>
      <c r="E27" s="2">
        <v>2203</v>
      </c>
      <c r="F27" s="2">
        <v>1893</v>
      </c>
      <c r="G27" s="32">
        <f t="shared" si="2"/>
        <v>85.92827961870178</v>
      </c>
      <c r="H27" s="32">
        <f t="shared" si="3"/>
        <v>78.875</v>
      </c>
    </row>
    <row r="28" spans="1:8" ht="15.75">
      <c r="A28" s="1" t="s">
        <v>147</v>
      </c>
      <c r="B28" s="2" t="s">
        <v>148</v>
      </c>
      <c r="C28" s="2" t="s">
        <v>149</v>
      </c>
      <c r="D28" s="2">
        <v>0</v>
      </c>
      <c r="E28" s="2">
        <v>0</v>
      </c>
      <c r="F28" s="2">
        <v>0</v>
      </c>
      <c r="G28" s="32">
        <v>0</v>
      </c>
      <c r="H28" s="32">
        <v>0</v>
      </c>
    </row>
    <row r="29" spans="1:8" ht="15.75">
      <c r="A29" s="1" t="s">
        <v>150</v>
      </c>
      <c r="B29" s="2" t="s">
        <v>151</v>
      </c>
      <c r="C29" s="2" t="s">
        <v>149</v>
      </c>
      <c r="D29" s="31" t="s">
        <v>82</v>
      </c>
      <c r="E29" s="2" t="s">
        <v>81</v>
      </c>
      <c r="F29" s="2" t="s">
        <v>310</v>
      </c>
      <c r="G29" s="32" t="s">
        <v>21</v>
      </c>
      <c r="H29" s="32" t="s">
        <v>22</v>
      </c>
    </row>
    <row r="30" spans="1:8" ht="15.75">
      <c r="A30" s="1" t="s">
        <v>152</v>
      </c>
      <c r="B30" s="2" t="s">
        <v>153</v>
      </c>
      <c r="C30" s="2" t="s">
        <v>149</v>
      </c>
      <c r="D30" s="2" t="s">
        <v>19</v>
      </c>
      <c r="E30" s="31" t="s">
        <v>18</v>
      </c>
      <c r="F30" s="2" t="s">
        <v>311</v>
      </c>
      <c r="G30" s="32" t="s">
        <v>23</v>
      </c>
      <c r="H30" s="32" t="s">
        <v>24</v>
      </c>
    </row>
    <row r="31" spans="1:8" ht="15.75">
      <c r="A31" s="1" t="s">
        <v>154</v>
      </c>
      <c r="B31" s="2" t="s">
        <v>155</v>
      </c>
      <c r="C31" s="2" t="s">
        <v>149</v>
      </c>
      <c r="D31" s="2">
        <v>0</v>
      </c>
      <c r="E31" s="2">
        <v>0</v>
      </c>
      <c r="F31" s="2">
        <v>0</v>
      </c>
      <c r="G31" s="32">
        <v>0</v>
      </c>
      <c r="H31" s="32">
        <v>0</v>
      </c>
    </row>
    <row r="32" spans="1:8" ht="31.5">
      <c r="A32" s="1" t="s">
        <v>156</v>
      </c>
      <c r="B32" s="2" t="s">
        <v>157</v>
      </c>
      <c r="C32" s="2" t="s">
        <v>149</v>
      </c>
      <c r="D32" s="2" t="s">
        <v>83</v>
      </c>
      <c r="E32" s="31" t="s">
        <v>84</v>
      </c>
      <c r="F32" s="31" t="s">
        <v>20</v>
      </c>
      <c r="G32" s="32" t="s">
        <v>25</v>
      </c>
      <c r="H32" s="32" t="s">
        <v>26</v>
      </c>
    </row>
    <row r="33" spans="1:8" ht="15.75">
      <c r="A33" s="1" t="s">
        <v>158</v>
      </c>
      <c r="B33" s="2" t="s">
        <v>159</v>
      </c>
      <c r="C33" s="2" t="s">
        <v>133</v>
      </c>
      <c r="D33" s="2">
        <v>91</v>
      </c>
      <c r="E33" s="2">
        <v>91</v>
      </c>
      <c r="F33" s="2">
        <v>91</v>
      </c>
      <c r="G33" s="32">
        <f t="shared" si="2"/>
        <v>100</v>
      </c>
      <c r="H33" s="32">
        <f t="shared" si="3"/>
        <v>100</v>
      </c>
    </row>
    <row r="34" spans="1:8" ht="15.75">
      <c r="A34" s="9" t="s">
        <v>160</v>
      </c>
      <c r="B34" s="10" t="s">
        <v>161</v>
      </c>
      <c r="C34" s="10" t="s">
        <v>162</v>
      </c>
      <c r="D34" s="10">
        <v>14.3</v>
      </c>
      <c r="E34" s="10">
        <v>14.4</v>
      </c>
      <c r="F34" s="10">
        <v>15.9</v>
      </c>
      <c r="G34" s="32">
        <f t="shared" si="2"/>
        <v>110.41666666666667</v>
      </c>
      <c r="H34" s="32">
        <f t="shared" si="3"/>
        <v>111.18881118881119</v>
      </c>
    </row>
    <row r="35" spans="1:8" ht="15.75">
      <c r="A35" s="139" t="s">
        <v>163</v>
      </c>
      <c r="B35" s="139"/>
      <c r="C35" s="139"/>
      <c r="D35" s="139"/>
      <c r="E35" s="139"/>
      <c r="F35" s="139"/>
      <c r="G35" s="139"/>
      <c r="H35" s="139"/>
    </row>
    <row r="36" spans="1:8" ht="15.75">
      <c r="A36" s="144" t="s">
        <v>164</v>
      </c>
      <c r="B36" s="2" t="s">
        <v>165</v>
      </c>
      <c r="C36" s="2"/>
      <c r="D36" s="2"/>
      <c r="E36" s="2"/>
      <c r="F36" s="2"/>
      <c r="G36" s="32">
        <v>0</v>
      </c>
      <c r="H36" s="32">
        <v>0</v>
      </c>
    </row>
    <row r="37" spans="1:8" ht="15.75">
      <c r="A37" s="145"/>
      <c r="B37" s="2" t="s">
        <v>166</v>
      </c>
      <c r="C37" s="2" t="s">
        <v>167</v>
      </c>
      <c r="D37" s="2">
        <v>0</v>
      </c>
      <c r="E37" s="2">
        <v>0</v>
      </c>
      <c r="F37" s="2">
        <v>0</v>
      </c>
      <c r="G37" s="32">
        <v>0</v>
      </c>
      <c r="H37" s="32">
        <v>0</v>
      </c>
    </row>
    <row r="38" spans="1:8" ht="15.75">
      <c r="A38" s="146"/>
      <c r="B38" s="2" t="s">
        <v>168</v>
      </c>
      <c r="C38" s="2" t="s">
        <v>167</v>
      </c>
      <c r="D38" s="2">
        <v>0</v>
      </c>
      <c r="E38" s="2">
        <v>0</v>
      </c>
      <c r="F38" s="2">
        <v>0</v>
      </c>
      <c r="G38" s="32">
        <v>0</v>
      </c>
      <c r="H38" s="32">
        <v>0</v>
      </c>
    </row>
    <row r="39" spans="1:8" ht="31.5">
      <c r="A39" s="1" t="s">
        <v>169</v>
      </c>
      <c r="B39" s="2" t="s">
        <v>170</v>
      </c>
      <c r="C39" s="2" t="s">
        <v>167</v>
      </c>
      <c r="D39" s="2">
        <v>0</v>
      </c>
      <c r="E39" s="2">
        <v>1</v>
      </c>
      <c r="F39" s="2">
        <v>0</v>
      </c>
      <c r="G39" s="32">
        <f t="shared" si="2"/>
        <v>0</v>
      </c>
      <c r="H39" s="32">
        <v>0</v>
      </c>
    </row>
    <row r="40" spans="1:8" ht="15.75">
      <c r="A40" s="144" t="s">
        <v>171</v>
      </c>
      <c r="B40" s="2" t="s">
        <v>172</v>
      </c>
      <c r="C40" s="2"/>
      <c r="D40" s="2"/>
      <c r="E40" s="12"/>
      <c r="F40" s="2"/>
      <c r="G40" s="32">
        <v>0</v>
      </c>
      <c r="H40" s="32">
        <v>0</v>
      </c>
    </row>
    <row r="41" spans="1:8" ht="31.5">
      <c r="A41" s="145"/>
      <c r="B41" s="2" t="s">
        <v>317</v>
      </c>
      <c r="C41" s="2" t="s">
        <v>173</v>
      </c>
      <c r="D41" s="2">
        <v>121</v>
      </c>
      <c r="E41" s="32">
        <v>122.3</v>
      </c>
      <c r="F41" s="2">
        <v>122.6</v>
      </c>
      <c r="G41" s="32">
        <f t="shared" si="2"/>
        <v>100.24529844644317</v>
      </c>
      <c r="H41" s="32">
        <f>F41/D41*100</f>
        <v>101.32231404958678</v>
      </c>
    </row>
    <row r="42" spans="1:8" ht="47.25">
      <c r="A42" s="145"/>
      <c r="B42" s="2" t="s">
        <v>318</v>
      </c>
      <c r="C42" s="2" t="s">
        <v>174</v>
      </c>
      <c r="D42" s="2">
        <v>253.1</v>
      </c>
      <c r="E42" s="2">
        <v>256.1</v>
      </c>
      <c r="F42" s="2">
        <v>256.1</v>
      </c>
      <c r="G42" s="32">
        <f t="shared" si="2"/>
        <v>100</v>
      </c>
      <c r="H42" s="32">
        <f>F42/D42*100</f>
        <v>101.1853022520743</v>
      </c>
    </row>
    <row r="43" spans="1:8" ht="47.25">
      <c r="A43" s="145"/>
      <c r="B43" s="2" t="s">
        <v>319</v>
      </c>
      <c r="C43" s="2" t="s">
        <v>175</v>
      </c>
      <c r="D43" s="2">
        <v>28.7</v>
      </c>
      <c r="E43" s="2">
        <v>29.3</v>
      </c>
      <c r="F43" s="2">
        <v>29.3</v>
      </c>
      <c r="G43" s="32">
        <f t="shared" si="2"/>
        <v>100</v>
      </c>
      <c r="H43" s="32">
        <f>F43/D43*100</f>
        <v>102.09059233449477</v>
      </c>
    </row>
    <row r="44" spans="1:8" ht="47.25">
      <c r="A44" s="146"/>
      <c r="B44" s="2" t="s">
        <v>320</v>
      </c>
      <c r="C44" s="2" t="s">
        <v>175</v>
      </c>
      <c r="D44" s="2">
        <v>87.7</v>
      </c>
      <c r="E44" s="2">
        <v>88.5</v>
      </c>
      <c r="F44" s="2">
        <v>88.5</v>
      </c>
      <c r="G44" s="32">
        <f t="shared" si="2"/>
        <v>100</v>
      </c>
      <c r="H44" s="32">
        <f>F44/D44*100</f>
        <v>100.9122006841505</v>
      </c>
    </row>
    <row r="45" spans="1:8" ht="15.75">
      <c r="A45" s="1" t="s">
        <v>176</v>
      </c>
      <c r="B45" s="11" t="s">
        <v>177</v>
      </c>
      <c r="C45" s="2" t="s">
        <v>178</v>
      </c>
      <c r="D45" s="2">
        <v>20</v>
      </c>
      <c r="E45" s="2">
        <v>20</v>
      </c>
      <c r="F45" s="2">
        <v>19</v>
      </c>
      <c r="G45" s="32">
        <f t="shared" si="2"/>
        <v>95</v>
      </c>
      <c r="H45" s="32">
        <f>F45/D45*100</f>
        <v>95</v>
      </c>
    </row>
    <row r="46" spans="1:8" ht="15.75">
      <c r="A46" s="139" t="s">
        <v>179</v>
      </c>
      <c r="B46" s="139"/>
      <c r="C46" s="139"/>
      <c r="D46" s="139"/>
      <c r="E46" s="139"/>
      <c r="F46" s="139"/>
      <c r="G46" s="139"/>
      <c r="H46" s="139"/>
    </row>
    <row r="47" spans="1:8" ht="15.75">
      <c r="A47" s="1" t="s">
        <v>180</v>
      </c>
      <c r="B47" s="2" t="s">
        <v>181</v>
      </c>
      <c r="C47" s="2" t="s">
        <v>167</v>
      </c>
      <c r="D47" s="2">
        <v>50</v>
      </c>
      <c r="E47" s="2">
        <v>50</v>
      </c>
      <c r="F47" s="2">
        <v>50</v>
      </c>
      <c r="G47" s="32">
        <f t="shared" si="2"/>
        <v>100</v>
      </c>
      <c r="H47" s="32">
        <f aca="true" t="shared" si="4" ref="H47:H54">F47/D47*100</f>
        <v>100</v>
      </c>
    </row>
    <row r="48" spans="1:8" ht="15.75">
      <c r="A48" s="1" t="s">
        <v>182</v>
      </c>
      <c r="B48" s="2" t="s">
        <v>183</v>
      </c>
      <c r="C48" s="2" t="s">
        <v>133</v>
      </c>
      <c r="D48" s="2">
        <v>8.7</v>
      </c>
      <c r="E48" s="2">
        <v>9.3</v>
      </c>
      <c r="F48" s="2">
        <v>9.3</v>
      </c>
      <c r="G48" s="32">
        <f t="shared" si="2"/>
        <v>100</v>
      </c>
      <c r="H48" s="32">
        <f t="shared" si="4"/>
        <v>106.89655172413795</v>
      </c>
    </row>
    <row r="49" spans="1:8" ht="15.75">
      <c r="A49" s="140" t="s">
        <v>641</v>
      </c>
      <c r="B49" s="141"/>
      <c r="C49" s="141"/>
      <c r="D49" s="141"/>
      <c r="E49" s="141"/>
      <c r="F49" s="141"/>
      <c r="G49" s="141"/>
      <c r="H49" s="142"/>
    </row>
    <row r="50" spans="1:8" ht="15.75">
      <c r="A50" s="144" t="s">
        <v>184</v>
      </c>
      <c r="B50" s="2" t="s">
        <v>185</v>
      </c>
      <c r="C50" s="2"/>
      <c r="D50" s="2"/>
      <c r="E50" s="2"/>
      <c r="F50" s="2"/>
      <c r="G50" s="32"/>
      <c r="H50" s="32"/>
    </row>
    <row r="51" spans="1:8" ht="47.25">
      <c r="A51" s="145"/>
      <c r="B51" s="2" t="s">
        <v>186</v>
      </c>
      <c r="C51" s="2" t="s">
        <v>187</v>
      </c>
      <c r="D51" s="2">
        <v>26.1</v>
      </c>
      <c r="E51" s="2">
        <v>27</v>
      </c>
      <c r="F51" s="2">
        <v>27</v>
      </c>
      <c r="G51" s="32">
        <f t="shared" si="2"/>
        <v>100</v>
      </c>
      <c r="H51" s="32">
        <f t="shared" si="4"/>
        <v>103.44827586206895</v>
      </c>
    </row>
    <row r="52" spans="1:8" ht="47.25">
      <c r="A52" s="145"/>
      <c r="B52" s="2" t="s">
        <v>188</v>
      </c>
      <c r="C52" s="2" t="s">
        <v>189</v>
      </c>
      <c r="D52" s="2">
        <v>0</v>
      </c>
      <c r="E52" s="2">
        <v>0</v>
      </c>
      <c r="F52" s="2">
        <v>0</v>
      </c>
      <c r="G52" s="32">
        <v>0</v>
      </c>
      <c r="H52" s="32">
        <v>0</v>
      </c>
    </row>
    <row r="53" spans="1:8" ht="47.25">
      <c r="A53" s="146"/>
      <c r="B53" s="2" t="s">
        <v>190</v>
      </c>
      <c r="C53" s="2" t="s">
        <v>187</v>
      </c>
      <c r="D53" s="2">
        <v>78.7</v>
      </c>
      <c r="E53" s="2">
        <v>80</v>
      </c>
      <c r="F53" s="2">
        <v>80</v>
      </c>
      <c r="G53" s="32">
        <f t="shared" si="2"/>
        <v>100</v>
      </c>
      <c r="H53" s="32">
        <f t="shared" si="4"/>
        <v>101.65184243964423</v>
      </c>
    </row>
    <row r="54" spans="1:8" ht="31.5">
      <c r="A54" s="1" t="s">
        <v>191</v>
      </c>
      <c r="B54" s="2" t="s">
        <v>192</v>
      </c>
      <c r="C54" s="2" t="s">
        <v>133</v>
      </c>
      <c r="D54" s="2">
        <v>31.2</v>
      </c>
      <c r="E54" s="2">
        <v>33</v>
      </c>
      <c r="F54" s="2">
        <v>33</v>
      </c>
      <c r="G54" s="32">
        <f t="shared" si="2"/>
        <v>100</v>
      </c>
      <c r="H54" s="32">
        <f t="shared" si="4"/>
        <v>105.76923076923077</v>
      </c>
    </row>
    <row r="55" spans="1:8" ht="15.75">
      <c r="A55" s="139" t="s">
        <v>193</v>
      </c>
      <c r="B55" s="139"/>
      <c r="C55" s="139"/>
      <c r="D55" s="139"/>
      <c r="E55" s="139"/>
      <c r="F55" s="139"/>
      <c r="G55" s="139"/>
      <c r="H55" s="139"/>
    </row>
    <row r="56" spans="1:8" ht="31.5">
      <c r="A56" s="1" t="s">
        <v>194</v>
      </c>
      <c r="B56" s="11" t="s">
        <v>195</v>
      </c>
      <c r="C56" s="2" t="s">
        <v>196</v>
      </c>
      <c r="D56" s="2">
        <v>2529000</v>
      </c>
      <c r="E56" s="2">
        <v>2576000</v>
      </c>
      <c r="F56" s="2">
        <v>2583200</v>
      </c>
      <c r="G56" s="32">
        <f t="shared" si="2"/>
        <v>100.27950310559007</v>
      </c>
      <c r="H56" s="32">
        <f aca="true" t="shared" si="5" ref="H56:H92">F56/D56*100</f>
        <v>102.14313958086201</v>
      </c>
    </row>
    <row r="57" spans="1:8" ht="31.5">
      <c r="A57" s="1" t="s">
        <v>197</v>
      </c>
      <c r="B57" s="2" t="s">
        <v>198</v>
      </c>
      <c r="C57" s="2" t="s">
        <v>199</v>
      </c>
      <c r="D57" s="2">
        <v>57100</v>
      </c>
      <c r="E57" s="2">
        <v>57100</v>
      </c>
      <c r="F57" s="48">
        <v>57100</v>
      </c>
      <c r="G57" s="32">
        <f t="shared" si="2"/>
        <v>100</v>
      </c>
      <c r="H57" s="32">
        <f t="shared" si="5"/>
        <v>100</v>
      </c>
    </row>
    <row r="58" spans="1:8" ht="31.5">
      <c r="A58" s="1" t="s">
        <v>200</v>
      </c>
      <c r="B58" s="11" t="s">
        <v>201</v>
      </c>
      <c r="C58" s="2" t="s">
        <v>133</v>
      </c>
      <c r="D58" s="2">
        <v>0</v>
      </c>
      <c r="E58" s="2">
        <v>0</v>
      </c>
      <c r="F58" s="48">
        <v>0</v>
      </c>
      <c r="G58" s="32">
        <v>0</v>
      </c>
      <c r="H58" s="32">
        <v>0</v>
      </c>
    </row>
    <row r="59" spans="1:8" ht="15" customHeight="1">
      <c r="A59" s="143" t="s">
        <v>202</v>
      </c>
      <c r="B59" s="120" t="s">
        <v>203</v>
      </c>
      <c r="C59" s="120" t="s">
        <v>321</v>
      </c>
      <c r="D59" s="120">
        <v>22.5</v>
      </c>
      <c r="E59" s="120">
        <v>23</v>
      </c>
      <c r="F59" s="150">
        <v>23.13</v>
      </c>
      <c r="G59" s="121">
        <f t="shared" si="2"/>
        <v>100.56521739130434</v>
      </c>
      <c r="H59" s="121">
        <f t="shared" si="5"/>
        <v>102.8</v>
      </c>
    </row>
    <row r="60" spans="1:8" ht="15" customHeight="1">
      <c r="A60" s="143"/>
      <c r="B60" s="120"/>
      <c r="C60" s="120"/>
      <c r="D60" s="120"/>
      <c r="E60" s="120"/>
      <c r="F60" s="150"/>
      <c r="G60" s="138"/>
      <c r="H60" s="138"/>
    </row>
    <row r="61" spans="1:8" ht="31.5">
      <c r="A61" s="1" t="s">
        <v>204</v>
      </c>
      <c r="B61" s="11" t="s">
        <v>205</v>
      </c>
      <c r="C61" s="2" t="s">
        <v>143</v>
      </c>
      <c r="D61" s="2">
        <v>38</v>
      </c>
      <c r="E61" s="2">
        <v>31</v>
      </c>
      <c r="F61" s="2">
        <v>94</v>
      </c>
      <c r="G61" s="32">
        <f t="shared" si="2"/>
        <v>303.2258064516129</v>
      </c>
      <c r="H61" s="32">
        <f t="shared" si="5"/>
        <v>247.3684210526316</v>
      </c>
    </row>
    <row r="62" spans="1:8" ht="31.5">
      <c r="A62" s="1" t="s">
        <v>206</v>
      </c>
      <c r="B62" s="11" t="s">
        <v>207</v>
      </c>
      <c r="C62" s="2" t="s">
        <v>199</v>
      </c>
      <c r="D62" s="2">
        <v>41400</v>
      </c>
      <c r="E62" s="2">
        <v>47000</v>
      </c>
      <c r="F62" s="2">
        <v>54193</v>
      </c>
      <c r="G62" s="32">
        <f t="shared" si="2"/>
        <v>115.30425531914894</v>
      </c>
      <c r="H62" s="32">
        <f t="shared" si="5"/>
        <v>130.90096618357487</v>
      </c>
    </row>
    <row r="63" spans="1:8" ht="31.5">
      <c r="A63" s="1" t="s">
        <v>208</v>
      </c>
      <c r="B63" s="2" t="s">
        <v>209</v>
      </c>
      <c r="C63" s="2" t="s">
        <v>143</v>
      </c>
      <c r="D63" s="2">
        <v>157</v>
      </c>
      <c r="E63" s="2">
        <v>165</v>
      </c>
      <c r="F63" s="2">
        <v>270</v>
      </c>
      <c r="G63" s="32">
        <f t="shared" si="2"/>
        <v>163.63636363636365</v>
      </c>
      <c r="H63" s="32">
        <f t="shared" si="5"/>
        <v>171.97452229299364</v>
      </c>
    </row>
    <row r="64" spans="1:8" ht="31.5">
      <c r="A64" s="1" t="s">
        <v>210</v>
      </c>
      <c r="B64" s="2" t="s">
        <v>211</v>
      </c>
      <c r="C64" s="2" t="s">
        <v>212</v>
      </c>
      <c r="D64" s="2">
        <v>330.2</v>
      </c>
      <c r="E64" s="2">
        <v>413</v>
      </c>
      <c r="F64" s="2">
        <v>434.8</v>
      </c>
      <c r="G64" s="32">
        <f t="shared" si="2"/>
        <v>105.27845036319611</v>
      </c>
      <c r="H64" s="32">
        <f t="shared" si="5"/>
        <v>131.6777710478498</v>
      </c>
    </row>
    <row r="65" spans="1:8" ht="15" customHeight="1">
      <c r="A65" s="143" t="s">
        <v>213</v>
      </c>
      <c r="B65" s="120" t="s">
        <v>214</v>
      </c>
      <c r="C65" s="120" t="s">
        <v>143</v>
      </c>
      <c r="D65" s="120">
        <v>77</v>
      </c>
      <c r="E65" s="120">
        <v>72</v>
      </c>
      <c r="F65" s="150">
        <v>72</v>
      </c>
      <c r="G65" s="121">
        <f t="shared" si="2"/>
        <v>100</v>
      </c>
      <c r="H65" s="121">
        <f t="shared" si="5"/>
        <v>93.5064935064935</v>
      </c>
    </row>
    <row r="66" spans="1:8" ht="15" customHeight="1">
      <c r="A66" s="143"/>
      <c r="B66" s="120"/>
      <c r="C66" s="120"/>
      <c r="D66" s="120"/>
      <c r="E66" s="120"/>
      <c r="F66" s="150"/>
      <c r="G66" s="138"/>
      <c r="H66" s="138"/>
    </row>
    <row r="67" spans="1:8" ht="15" customHeight="1">
      <c r="A67" s="151" t="s">
        <v>642</v>
      </c>
      <c r="B67" s="152"/>
      <c r="C67" s="152"/>
      <c r="D67" s="152"/>
      <c r="E67" s="152"/>
      <c r="F67" s="152"/>
      <c r="G67" s="152"/>
      <c r="H67" s="153"/>
    </row>
    <row r="68" spans="1:8" ht="15.75">
      <c r="A68" s="1" t="s">
        <v>215</v>
      </c>
      <c r="B68" s="2" t="s">
        <v>216</v>
      </c>
      <c r="C68" s="2" t="s">
        <v>217</v>
      </c>
      <c r="D68" s="2">
        <v>753.3</v>
      </c>
      <c r="E68" s="2">
        <v>753.3</v>
      </c>
      <c r="F68" s="2">
        <v>753.3</v>
      </c>
      <c r="G68" s="32">
        <f t="shared" si="2"/>
        <v>100</v>
      </c>
      <c r="H68" s="32">
        <f t="shared" si="5"/>
        <v>100</v>
      </c>
    </row>
    <row r="69" spans="1:8" ht="15.75">
      <c r="A69" s="1" t="s">
        <v>218</v>
      </c>
      <c r="B69" s="11" t="s">
        <v>219</v>
      </c>
      <c r="C69" s="2" t="s">
        <v>217</v>
      </c>
      <c r="D69" s="2">
        <v>6.64</v>
      </c>
      <c r="E69" s="2">
        <v>0.2</v>
      </c>
      <c r="F69" s="2">
        <v>5.2</v>
      </c>
      <c r="G69" s="32">
        <f t="shared" si="2"/>
        <v>2600</v>
      </c>
      <c r="H69" s="32">
        <f t="shared" si="5"/>
        <v>78.31325301204821</v>
      </c>
    </row>
    <row r="70" spans="1:8" ht="15.75">
      <c r="A70" s="1" t="s">
        <v>220</v>
      </c>
      <c r="B70" s="11" t="s">
        <v>221</v>
      </c>
      <c r="C70" s="2" t="s">
        <v>217</v>
      </c>
      <c r="D70" s="2">
        <v>0</v>
      </c>
      <c r="E70" s="2">
        <v>0</v>
      </c>
      <c r="F70" s="2">
        <v>0</v>
      </c>
      <c r="G70" s="32">
        <v>0</v>
      </c>
      <c r="H70" s="32">
        <v>0</v>
      </c>
    </row>
    <row r="71" spans="1:8" ht="15.75">
      <c r="A71" s="1" t="s">
        <v>222</v>
      </c>
      <c r="B71" s="2" t="s">
        <v>223</v>
      </c>
      <c r="C71" s="2" t="s">
        <v>133</v>
      </c>
      <c r="D71" s="2">
        <v>83</v>
      </c>
      <c r="E71" s="2">
        <v>84</v>
      </c>
      <c r="F71" s="2">
        <v>84</v>
      </c>
      <c r="G71" s="32">
        <f t="shared" si="2"/>
        <v>100</v>
      </c>
      <c r="H71" s="32">
        <f t="shared" si="5"/>
        <v>101.20481927710843</v>
      </c>
    </row>
    <row r="72" spans="1:8" ht="15.75">
      <c r="A72" s="1" t="s">
        <v>224</v>
      </c>
      <c r="B72" s="2" t="s">
        <v>225</v>
      </c>
      <c r="C72" s="2" t="s">
        <v>217</v>
      </c>
      <c r="D72" s="2">
        <v>32</v>
      </c>
      <c r="E72" s="2">
        <v>32</v>
      </c>
      <c r="F72" s="2">
        <v>32</v>
      </c>
      <c r="G72" s="32">
        <f t="shared" si="2"/>
        <v>100</v>
      </c>
      <c r="H72" s="32">
        <f t="shared" si="5"/>
        <v>100</v>
      </c>
    </row>
    <row r="73" spans="1:8" ht="15.75">
      <c r="A73" s="1" t="s">
        <v>226</v>
      </c>
      <c r="B73" s="2" t="s">
        <v>227</v>
      </c>
      <c r="C73" s="2" t="s">
        <v>133</v>
      </c>
      <c r="D73" s="2">
        <v>90</v>
      </c>
      <c r="E73" s="2">
        <v>90</v>
      </c>
      <c r="F73" s="2">
        <v>65</v>
      </c>
      <c r="G73" s="32">
        <f t="shared" si="2"/>
        <v>72.22222222222221</v>
      </c>
      <c r="H73" s="32">
        <f t="shared" si="5"/>
        <v>72.22222222222221</v>
      </c>
    </row>
    <row r="74" spans="1:8" ht="15.75">
      <c r="A74" s="1" t="s">
        <v>228</v>
      </c>
      <c r="B74" s="11" t="s">
        <v>229</v>
      </c>
      <c r="C74" s="2" t="s">
        <v>217</v>
      </c>
      <c r="D74" s="2">
        <v>0</v>
      </c>
      <c r="E74" s="2">
        <v>0</v>
      </c>
      <c r="F74" s="2">
        <v>1.2</v>
      </c>
      <c r="G74" s="32">
        <v>0</v>
      </c>
      <c r="H74" s="32">
        <v>0</v>
      </c>
    </row>
    <row r="75" spans="1:8" ht="15.75">
      <c r="A75" s="1" t="s">
        <v>230</v>
      </c>
      <c r="B75" s="11" t="s">
        <v>231</v>
      </c>
      <c r="C75" s="2" t="s">
        <v>217</v>
      </c>
      <c r="D75" s="2">
        <v>0</v>
      </c>
      <c r="E75" s="2">
        <v>0</v>
      </c>
      <c r="F75" s="2">
        <v>0</v>
      </c>
      <c r="G75" s="32">
        <v>0</v>
      </c>
      <c r="H75" s="32">
        <v>0</v>
      </c>
    </row>
    <row r="76" spans="1:8" ht="15.75">
      <c r="A76" s="144" t="s">
        <v>232</v>
      </c>
      <c r="B76" s="11" t="s">
        <v>233</v>
      </c>
      <c r="C76" s="2" t="s">
        <v>217</v>
      </c>
      <c r="D76" s="2">
        <v>46.933</v>
      </c>
      <c r="E76" s="2">
        <v>46.933</v>
      </c>
      <c r="F76" s="2">
        <v>46.933</v>
      </c>
      <c r="G76" s="32">
        <f t="shared" si="2"/>
        <v>100</v>
      </c>
      <c r="H76" s="32">
        <f t="shared" si="5"/>
        <v>100</v>
      </c>
    </row>
    <row r="77" spans="1:8" ht="15.75">
      <c r="A77" s="146"/>
      <c r="B77" s="11" t="s">
        <v>235</v>
      </c>
      <c r="C77" s="2" t="s">
        <v>217</v>
      </c>
      <c r="D77" s="2">
        <v>37.54</v>
      </c>
      <c r="E77" s="2">
        <v>37.54</v>
      </c>
      <c r="F77" s="2">
        <v>37.54</v>
      </c>
      <c r="G77" s="32">
        <f t="shared" si="2"/>
        <v>100</v>
      </c>
      <c r="H77" s="32">
        <f t="shared" si="5"/>
        <v>100</v>
      </c>
    </row>
    <row r="78" spans="1:8" ht="15.75">
      <c r="A78" s="1" t="s">
        <v>234</v>
      </c>
      <c r="B78" s="11" t="s">
        <v>237</v>
      </c>
      <c r="C78" s="2" t="s">
        <v>217</v>
      </c>
      <c r="D78" s="2">
        <v>0.257</v>
      </c>
      <c r="E78" s="2">
        <v>0.3</v>
      </c>
      <c r="F78" s="2">
        <v>0</v>
      </c>
      <c r="G78" s="32">
        <f t="shared" si="2"/>
        <v>0</v>
      </c>
      <c r="H78" s="32">
        <f t="shared" si="5"/>
        <v>0</v>
      </c>
    </row>
    <row r="79" spans="1:8" ht="15.75">
      <c r="A79" s="1" t="s">
        <v>236</v>
      </c>
      <c r="B79" s="11" t="s">
        <v>239</v>
      </c>
      <c r="C79" s="2" t="s">
        <v>217</v>
      </c>
      <c r="D79" s="2">
        <v>0.8</v>
      </c>
      <c r="E79" s="2">
        <v>0.8</v>
      </c>
      <c r="F79" s="2">
        <v>0</v>
      </c>
      <c r="G79" s="32">
        <f t="shared" si="2"/>
        <v>0</v>
      </c>
      <c r="H79" s="32">
        <f t="shared" si="5"/>
        <v>0</v>
      </c>
    </row>
    <row r="80" spans="1:8" ht="31.5">
      <c r="A80" s="1" t="s">
        <v>238</v>
      </c>
      <c r="B80" s="2" t="s">
        <v>241</v>
      </c>
      <c r="C80" s="2" t="s">
        <v>133</v>
      </c>
      <c r="D80" s="2">
        <v>65</v>
      </c>
      <c r="E80" s="2">
        <v>65</v>
      </c>
      <c r="F80" s="2">
        <v>65</v>
      </c>
      <c r="G80" s="32">
        <f t="shared" si="2"/>
        <v>100</v>
      </c>
      <c r="H80" s="32">
        <f t="shared" si="5"/>
        <v>100</v>
      </c>
    </row>
    <row r="81" spans="1:8" ht="31.5">
      <c r="A81" s="1" t="s">
        <v>240</v>
      </c>
      <c r="B81" s="2" t="s">
        <v>243</v>
      </c>
      <c r="C81" s="2" t="s">
        <v>217</v>
      </c>
      <c r="D81" s="2">
        <v>292.7</v>
      </c>
      <c r="E81" s="2">
        <v>292.7</v>
      </c>
      <c r="F81" s="2">
        <v>303.72</v>
      </c>
      <c r="G81" s="32">
        <f t="shared" si="2"/>
        <v>103.76494704475574</v>
      </c>
      <c r="H81" s="32">
        <f t="shared" si="5"/>
        <v>103.76494704475574</v>
      </c>
    </row>
    <row r="82" spans="1:8" ht="15.75">
      <c r="A82" s="144" t="s">
        <v>242</v>
      </c>
      <c r="B82" s="2" t="s">
        <v>245</v>
      </c>
      <c r="C82" s="2" t="s">
        <v>217</v>
      </c>
      <c r="D82" s="2">
        <v>759.2</v>
      </c>
      <c r="E82" s="2">
        <v>759.2</v>
      </c>
      <c r="F82" s="2">
        <v>759.2</v>
      </c>
      <c r="G82" s="32">
        <f t="shared" si="2"/>
        <v>100</v>
      </c>
      <c r="H82" s="32">
        <f t="shared" si="5"/>
        <v>100</v>
      </c>
    </row>
    <row r="83" spans="1:8" ht="15.75">
      <c r="A83" s="146"/>
      <c r="B83" s="2" t="s">
        <v>246</v>
      </c>
      <c r="C83" s="2" t="s">
        <v>217</v>
      </c>
      <c r="D83" s="2">
        <v>670.15</v>
      </c>
      <c r="E83" s="2">
        <v>670.25</v>
      </c>
      <c r="F83" s="2">
        <v>670.15</v>
      </c>
      <c r="G83" s="32">
        <f t="shared" si="2"/>
        <v>99.98508019395747</v>
      </c>
      <c r="H83" s="32">
        <f t="shared" si="5"/>
        <v>100</v>
      </c>
    </row>
    <row r="84" spans="1:8" ht="31.5">
      <c r="A84" s="144" t="s">
        <v>244</v>
      </c>
      <c r="B84" s="2" t="s">
        <v>248</v>
      </c>
      <c r="C84" s="2" t="s">
        <v>217</v>
      </c>
      <c r="D84" s="2">
        <v>834.4</v>
      </c>
      <c r="E84" s="2">
        <v>834.4</v>
      </c>
      <c r="F84" s="2">
        <v>834.4</v>
      </c>
      <c r="G84" s="32">
        <f t="shared" si="2"/>
        <v>100</v>
      </c>
      <c r="H84" s="32">
        <f t="shared" si="5"/>
        <v>100</v>
      </c>
    </row>
    <row r="85" spans="1:8" ht="15.75">
      <c r="A85" s="145"/>
      <c r="B85" s="2" t="s">
        <v>322</v>
      </c>
      <c r="C85" s="2" t="s">
        <v>217</v>
      </c>
      <c r="D85" s="2">
        <v>25.2</v>
      </c>
      <c r="E85" s="2">
        <v>25.2</v>
      </c>
      <c r="F85" s="2">
        <v>25.5</v>
      </c>
      <c r="G85" s="32">
        <f t="shared" si="2"/>
        <v>101.19047619047619</v>
      </c>
      <c r="H85" s="32">
        <f t="shared" si="5"/>
        <v>101.19047619047619</v>
      </c>
    </row>
    <row r="86" spans="1:8" ht="15.75">
      <c r="A86" s="145"/>
      <c r="B86" s="2" t="s">
        <v>323</v>
      </c>
      <c r="C86" s="2" t="s">
        <v>217</v>
      </c>
      <c r="D86" s="2">
        <v>50</v>
      </c>
      <c r="E86" s="2">
        <v>50</v>
      </c>
      <c r="F86" s="2">
        <v>50</v>
      </c>
      <c r="G86" s="32">
        <f t="shared" si="2"/>
        <v>100</v>
      </c>
      <c r="H86" s="32">
        <f t="shared" si="5"/>
        <v>100</v>
      </c>
    </row>
    <row r="87" spans="1:8" ht="15.75">
      <c r="A87" s="146"/>
      <c r="B87" s="2" t="s">
        <v>324</v>
      </c>
      <c r="C87" s="2" t="s">
        <v>217</v>
      </c>
      <c r="D87" s="2">
        <v>759.2</v>
      </c>
      <c r="E87" s="2">
        <v>759.2</v>
      </c>
      <c r="F87" s="2">
        <v>759.2</v>
      </c>
      <c r="G87" s="32">
        <f t="shared" si="2"/>
        <v>100</v>
      </c>
      <c r="H87" s="32">
        <f t="shared" si="5"/>
        <v>100</v>
      </c>
    </row>
    <row r="88" spans="1:8" ht="63">
      <c r="A88" s="1" t="s">
        <v>247</v>
      </c>
      <c r="B88" s="11" t="s">
        <v>250</v>
      </c>
      <c r="C88" s="2" t="s">
        <v>133</v>
      </c>
      <c r="D88" s="2">
        <v>53</v>
      </c>
      <c r="E88" s="2">
        <v>53</v>
      </c>
      <c r="F88" s="2">
        <v>55</v>
      </c>
      <c r="G88" s="32">
        <f t="shared" si="2"/>
        <v>103.77358490566037</v>
      </c>
      <c r="H88" s="32">
        <f t="shared" si="5"/>
        <v>103.77358490566037</v>
      </c>
    </row>
    <row r="89" spans="1:8" ht="15.75">
      <c r="A89" s="1" t="s">
        <v>249</v>
      </c>
      <c r="B89" s="2" t="s">
        <v>252</v>
      </c>
      <c r="C89" s="2" t="s">
        <v>217</v>
      </c>
      <c r="D89" s="2">
        <v>42.55</v>
      </c>
      <c r="E89" s="2">
        <v>34.733</v>
      </c>
      <c r="F89" s="2">
        <v>34.5</v>
      </c>
      <c r="G89" s="32">
        <f t="shared" si="2"/>
        <v>99.3291682261826</v>
      </c>
      <c r="H89" s="32">
        <f t="shared" si="5"/>
        <v>81.08108108108108</v>
      </c>
    </row>
    <row r="90" spans="1:8" ht="78.75">
      <c r="A90" s="1" t="s">
        <v>251</v>
      </c>
      <c r="B90" s="2" t="s">
        <v>254</v>
      </c>
      <c r="C90" s="2" t="s">
        <v>133</v>
      </c>
      <c r="D90" s="2">
        <v>0.1</v>
      </c>
      <c r="E90" s="2">
        <v>0.1</v>
      </c>
      <c r="F90" s="2">
        <v>0.1</v>
      </c>
      <c r="G90" s="32">
        <f t="shared" si="2"/>
        <v>100</v>
      </c>
      <c r="H90" s="32">
        <f t="shared" si="5"/>
        <v>100</v>
      </c>
    </row>
    <row r="91" spans="1:8" ht="47.25">
      <c r="A91" s="1" t="s">
        <v>253</v>
      </c>
      <c r="B91" s="2" t="s">
        <v>256</v>
      </c>
      <c r="C91" s="2" t="s">
        <v>257</v>
      </c>
      <c r="D91" s="2">
        <v>514</v>
      </c>
      <c r="E91" s="2">
        <v>520</v>
      </c>
      <c r="F91" s="48">
        <v>521</v>
      </c>
      <c r="G91" s="49">
        <f aca="true" t="shared" si="6" ref="G91:G145">F91/E91*100</f>
        <v>100.1923076923077</v>
      </c>
      <c r="H91" s="49">
        <f t="shared" si="5"/>
        <v>101.36186770428014</v>
      </c>
    </row>
    <row r="92" spans="1:8" ht="47.25">
      <c r="A92" s="1" t="s">
        <v>255</v>
      </c>
      <c r="B92" s="2" t="s">
        <v>259</v>
      </c>
      <c r="C92" s="2" t="s">
        <v>260</v>
      </c>
      <c r="D92" s="2">
        <v>72</v>
      </c>
      <c r="E92" s="2">
        <v>77</v>
      </c>
      <c r="F92" s="48">
        <v>78</v>
      </c>
      <c r="G92" s="49">
        <f t="shared" si="6"/>
        <v>101.29870129870129</v>
      </c>
      <c r="H92" s="49">
        <f t="shared" si="5"/>
        <v>108.33333333333333</v>
      </c>
    </row>
    <row r="93" spans="1:8" ht="15.75">
      <c r="A93" s="139" t="s">
        <v>261</v>
      </c>
      <c r="B93" s="139"/>
      <c r="C93" s="139"/>
      <c r="D93" s="139"/>
      <c r="E93" s="139"/>
      <c r="F93" s="139"/>
      <c r="G93" s="139"/>
      <c r="H93" s="139"/>
    </row>
    <row r="94" spans="1:8" ht="15.75">
      <c r="A94" s="1" t="s">
        <v>258</v>
      </c>
      <c r="B94" s="2" t="s">
        <v>263</v>
      </c>
      <c r="C94" s="2" t="s">
        <v>217</v>
      </c>
      <c r="D94" s="2">
        <v>0.91</v>
      </c>
      <c r="E94" s="2">
        <v>2.954</v>
      </c>
      <c r="F94" s="2">
        <v>0.91</v>
      </c>
      <c r="G94" s="32">
        <f t="shared" si="6"/>
        <v>30.80568720379147</v>
      </c>
      <c r="H94" s="32">
        <f aca="true" t="shared" si="7" ref="H94:H103">F94/D94*100</f>
        <v>100</v>
      </c>
    </row>
    <row r="95" spans="1:8" ht="15.75">
      <c r="A95" s="1" t="s">
        <v>262</v>
      </c>
      <c r="B95" s="2" t="s">
        <v>265</v>
      </c>
      <c r="C95" s="2" t="s">
        <v>266</v>
      </c>
      <c r="D95" s="2">
        <v>1842</v>
      </c>
      <c r="E95" s="2">
        <v>1200</v>
      </c>
      <c r="F95" s="2">
        <v>1700</v>
      </c>
      <c r="G95" s="32">
        <f t="shared" si="6"/>
        <v>141.66666666666669</v>
      </c>
      <c r="H95" s="32">
        <f t="shared" si="7"/>
        <v>92.29098805646036</v>
      </c>
    </row>
    <row r="96" spans="1:8" ht="15.75">
      <c r="A96" s="1" t="s">
        <v>264</v>
      </c>
      <c r="B96" s="2" t="s">
        <v>268</v>
      </c>
      <c r="C96" s="2" t="s">
        <v>199</v>
      </c>
      <c r="D96" s="2">
        <v>71900</v>
      </c>
      <c r="E96" s="2">
        <v>74733</v>
      </c>
      <c r="F96" s="2">
        <v>71900</v>
      </c>
      <c r="G96" s="32">
        <f t="shared" si="6"/>
        <v>96.2091713165536</v>
      </c>
      <c r="H96" s="32">
        <f t="shared" si="7"/>
        <v>100</v>
      </c>
    </row>
    <row r="97" spans="1:8" ht="15.75">
      <c r="A97" s="1" t="s">
        <v>267</v>
      </c>
      <c r="B97" s="2" t="s">
        <v>270</v>
      </c>
      <c r="C97" s="2" t="s">
        <v>266</v>
      </c>
      <c r="D97" s="2">
        <v>874</v>
      </c>
      <c r="E97" s="2">
        <v>460</v>
      </c>
      <c r="F97" s="2">
        <v>217</v>
      </c>
      <c r="G97" s="32">
        <f t="shared" si="6"/>
        <v>47.17391304347826</v>
      </c>
      <c r="H97" s="32">
        <f t="shared" si="7"/>
        <v>24.82837528604119</v>
      </c>
    </row>
    <row r="98" spans="1:8" ht="15.75">
      <c r="A98" s="1" t="s">
        <v>269</v>
      </c>
      <c r="B98" s="2" t="s">
        <v>272</v>
      </c>
      <c r="C98" s="2" t="s">
        <v>167</v>
      </c>
      <c r="D98" s="2">
        <v>28</v>
      </c>
      <c r="E98" s="2">
        <v>9</v>
      </c>
      <c r="F98" s="2">
        <v>2</v>
      </c>
      <c r="G98" s="32">
        <f t="shared" si="6"/>
        <v>22.22222222222222</v>
      </c>
      <c r="H98" s="32">
        <f t="shared" si="7"/>
        <v>7.142857142857142</v>
      </c>
    </row>
    <row r="99" spans="1:8" ht="31.5">
      <c r="A99" s="1" t="s">
        <v>271</v>
      </c>
      <c r="B99" s="2" t="s">
        <v>274</v>
      </c>
      <c r="C99" s="2" t="s">
        <v>217</v>
      </c>
      <c r="D99" s="2">
        <v>34.94</v>
      </c>
      <c r="E99" s="2">
        <v>16.07</v>
      </c>
      <c r="F99" s="2">
        <v>34.5</v>
      </c>
      <c r="G99" s="32">
        <f t="shared" si="6"/>
        <v>214.6857498444306</v>
      </c>
      <c r="H99" s="32">
        <f t="shared" si="7"/>
        <v>98.74069834001146</v>
      </c>
    </row>
    <row r="100" spans="1:8" ht="15.75">
      <c r="A100" s="139" t="s">
        <v>275</v>
      </c>
      <c r="B100" s="139"/>
      <c r="C100" s="139"/>
      <c r="D100" s="139"/>
      <c r="E100" s="139"/>
      <c r="F100" s="139"/>
      <c r="G100" s="139"/>
      <c r="H100" s="139"/>
    </row>
    <row r="101" spans="1:8" ht="31.5">
      <c r="A101" s="1" t="s">
        <v>273</v>
      </c>
      <c r="B101" s="2" t="s">
        <v>276</v>
      </c>
      <c r="C101" s="2" t="s">
        <v>277</v>
      </c>
      <c r="D101" s="2">
        <v>28394.7</v>
      </c>
      <c r="E101" s="2">
        <v>31124.4</v>
      </c>
      <c r="F101" s="32">
        <f>F102+F109+F112+F113+F114+F116+F119+F121+F122</f>
        <v>32194.6</v>
      </c>
      <c r="G101" s="32">
        <f t="shared" si="6"/>
        <v>103.4384598578607</v>
      </c>
      <c r="H101" s="32">
        <f t="shared" si="7"/>
        <v>113.38242700222223</v>
      </c>
    </row>
    <row r="102" spans="1:8" ht="15.75">
      <c r="A102" s="144">
        <v>64</v>
      </c>
      <c r="B102" s="2" t="s">
        <v>643</v>
      </c>
      <c r="C102" s="2"/>
      <c r="D102" s="2">
        <v>8648.2</v>
      </c>
      <c r="E102" s="2">
        <v>10049.4</v>
      </c>
      <c r="F102" s="2">
        <v>10204.6</v>
      </c>
      <c r="G102" s="32">
        <f t="shared" si="6"/>
        <v>101.54437080820746</v>
      </c>
      <c r="H102" s="32">
        <f t="shared" si="7"/>
        <v>117.99680858444532</v>
      </c>
    </row>
    <row r="103" spans="1:8" ht="15.75">
      <c r="A103" s="146"/>
      <c r="B103" s="2" t="s">
        <v>279</v>
      </c>
      <c r="C103" s="2"/>
      <c r="D103" s="2">
        <v>7890.9</v>
      </c>
      <c r="E103" s="2">
        <v>9309.6</v>
      </c>
      <c r="F103" s="2">
        <v>9487.5</v>
      </c>
      <c r="G103" s="32">
        <f t="shared" si="6"/>
        <v>101.91093065222996</v>
      </c>
      <c r="H103" s="32">
        <f t="shared" si="7"/>
        <v>120.23343344865604</v>
      </c>
    </row>
    <row r="104" spans="1:8" ht="15.75">
      <c r="A104" s="144">
        <v>65</v>
      </c>
      <c r="B104" s="2" t="s">
        <v>278</v>
      </c>
      <c r="C104" s="2" t="s">
        <v>277</v>
      </c>
      <c r="D104" s="2">
        <v>7748</v>
      </c>
      <c r="E104" s="2">
        <v>9448.5</v>
      </c>
      <c r="F104" s="32">
        <v>9593.5</v>
      </c>
      <c r="G104" s="32">
        <f t="shared" si="6"/>
        <v>101.53463512726888</v>
      </c>
      <c r="H104" s="32">
        <f aca="true" t="shared" si="8" ref="H104:H122">F104/D104*100</f>
        <v>123.81905007743934</v>
      </c>
    </row>
    <row r="105" spans="1:8" ht="15.75">
      <c r="A105" s="146"/>
      <c r="B105" s="2" t="s">
        <v>279</v>
      </c>
      <c r="C105" s="2" t="s">
        <v>277</v>
      </c>
      <c r="D105" s="2">
        <v>7024.5</v>
      </c>
      <c r="E105" s="2">
        <v>8743.2</v>
      </c>
      <c r="F105" s="2">
        <v>8909.7</v>
      </c>
      <c r="G105" s="32">
        <f t="shared" si="6"/>
        <v>101.90433708482021</v>
      </c>
      <c r="H105" s="32">
        <f t="shared" si="8"/>
        <v>126.83749733077087</v>
      </c>
    </row>
    <row r="106" spans="1:8" ht="15.75">
      <c r="A106" s="9">
        <v>66</v>
      </c>
      <c r="B106" s="2" t="s">
        <v>280</v>
      </c>
      <c r="C106" s="2"/>
      <c r="D106" s="2">
        <v>33.7</v>
      </c>
      <c r="E106" s="2">
        <v>34.6</v>
      </c>
      <c r="F106" s="2">
        <v>33.4</v>
      </c>
      <c r="G106" s="32">
        <f t="shared" si="6"/>
        <v>96.53179190751445</v>
      </c>
      <c r="H106" s="32">
        <f t="shared" si="8"/>
        <v>99.10979228486646</v>
      </c>
    </row>
    <row r="107" spans="1:8" ht="15.75">
      <c r="A107" s="144">
        <v>67</v>
      </c>
      <c r="B107" s="2" t="s">
        <v>281</v>
      </c>
      <c r="C107" s="2" t="s">
        <v>277</v>
      </c>
      <c r="D107" s="2">
        <v>866.4</v>
      </c>
      <c r="E107" s="2">
        <v>566.4</v>
      </c>
      <c r="F107" s="2">
        <v>577.7</v>
      </c>
      <c r="G107" s="32">
        <f t="shared" si="6"/>
        <v>101.99505649717516</v>
      </c>
      <c r="H107" s="32">
        <f t="shared" si="8"/>
        <v>66.67820867959374</v>
      </c>
    </row>
    <row r="108" spans="1:8" ht="15.75">
      <c r="A108" s="146"/>
      <c r="B108" s="2" t="s">
        <v>279</v>
      </c>
      <c r="C108" s="2" t="s">
        <v>277</v>
      </c>
      <c r="D108" s="2">
        <v>866.4</v>
      </c>
      <c r="E108" s="2">
        <v>566.4</v>
      </c>
      <c r="F108" s="2">
        <v>577.7</v>
      </c>
      <c r="G108" s="32">
        <f t="shared" si="6"/>
        <v>101.99505649717516</v>
      </c>
      <c r="H108" s="32">
        <f t="shared" si="8"/>
        <v>66.67820867959374</v>
      </c>
    </row>
    <row r="109" spans="1:8" ht="15.75">
      <c r="A109" s="1">
        <v>68</v>
      </c>
      <c r="B109" s="2" t="s">
        <v>282</v>
      </c>
      <c r="C109" s="2" t="s">
        <v>277</v>
      </c>
      <c r="D109" s="2">
        <v>8859.5</v>
      </c>
      <c r="E109" s="2">
        <v>8862.4</v>
      </c>
      <c r="F109" s="49">
        <v>8971</v>
      </c>
      <c r="G109" s="32">
        <f t="shared" si="6"/>
        <v>101.22540169705722</v>
      </c>
      <c r="H109" s="32">
        <f t="shared" si="8"/>
        <v>101.25853603476493</v>
      </c>
    </row>
    <row r="110" spans="1:8" ht="15.75">
      <c r="A110" s="1">
        <v>69</v>
      </c>
      <c r="B110" s="2" t="s">
        <v>283</v>
      </c>
      <c r="C110" s="2" t="s">
        <v>143</v>
      </c>
      <c r="D110" s="2">
        <v>23316</v>
      </c>
      <c r="E110" s="2">
        <v>23320</v>
      </c>
      <c r="F110" s="2">
        <v>23420</v>
      </c>
      <c r="G110" s="32">
        <f t="shared" si="6"/>
        <v>100.4288164665523</v>
      </c>
      <c r="H110" s="32">
        <f t="shared" si="8"/>
        <v>100.44604563389947</v>
      </c>
    </row>
    <row r="111" spans="1:8" ht="15.75">
      <c r="A111" s="1">
        <v>70</v>
      </c>
      <c r="B111" s="2" t="s">
        <v>284</v>
      </c>
      <c r="C111" s="2" t="s">
        <v>111</v>
      </c>
      <c r="D111" s="2">
        <v>46640</v>
      </c>
      <c r="E111" s="2">
        <v>46640</v>
      </c>
      <c r="F111" s="48">
        <v>46640</v>
      </c>
      <c r="G111" s="32">
        <f t="shared" si="6"/>
        <v>100</v>
      </c>
      <c r="H111" s="32">
        <f t="shared" si="8"/>
        <v>100</v>
      </c>
    </row>
    <row r="112" spans="1:8" ht="15.75">
      <c r="A112" s="1">
        <v>71</v>
      </c>
      <c r="B112" s="2" t="s">
        <v>285</v>
      </c>
      <c r="C112" s="2" t="s">
        <v>277</v>
      </c>
      <c r="D112" s="2">
        <v>8471.2</v>
      </c>
      <c r="E112" s="2">
        <v>9553.7</v>
      </c>
      <c r="F112" s="2">
        <v>9570</v>
      </c>
      <c r="G112" s="32">
        <f t="shared" si="6"/>
        <v>100.17061452630918</v>
      </c>
      <c r="H112" s="32">
        <f t="shared" si="8"/>
        <v>112.97100764944754</v>
      </c>
    </row>
    <row r="113" spans="1:8" ht="15.75">
      <c r="A113" s="1">
        <v>72</v>
      </c>
      <c r="B113" s="2" t="s">
        <v>286</v>
      </c>
      <c r="C113" s="2" t="s">
        <v>277</v>
      </c>
      <c r="D113" s="2">
        <v>180.6</v>
      </c>
      <c r="E113" s="2">
        <v>195.7</v>
      </c>
      <c r="F113" s="2">
        <v>205</v>
      </c>
      <c r="G113" s="32">
        <f t="shared" si="6"/>
        <v>104.75217169136435</v>
      </c>
      <c r="H113" s="32">
        <f t="shared" si="8"/>
        <v>113.51052048726469</v>
      </c>
    </row>
    <row r="114" spans="1:8" ht="15.75">
      <c r="A114" s="1">
        <v>73</v>
      </c>
      <c r="B114" s="2" t="s">
        <v>287</v>
      </c>
      <c r="C114" s="2" t="s">
        <v>277</v>
      </c>
      <c r="D114" s="2">
        <v>1767.9</v>
      </c>
      <c r="E114" s="2">
        <v>2004.7</v>
      </c>
      <c r="F114" s="2">
        <v>2040</v>
      </c>
      <c r="G114" s="32">
        <f t="shared" si="6"/>
        <v>101.76086197436025</v>
      </c>
      <c r="H114" s="32">
        <f t="shared" si="8"/>
        <v>115.3911420329204</v>
      </c>
    </row>
    <row r="115" spans="1:8" ht="31.5">
      <c r="A115" s="1">
        <v>74</v>
      </c>
      <c r="B115" s="11" t="s">
        <v>288</v>
      </c>
      <c r="C115" s="11" t="s">
        <v>133</v>
      </c>
      <c r="D115" s="2">
        <v>100</v>
      </c>
      <c r="E115" s="2">
        <v>100</v>
      </c>
      <c r="F115" s="2">
        <v>100</v>
      </c>
      <c r="G115" s="32">
        <f t="shared" si="6"/>
        <v>100</v>
      </c>
      <c r="H115" s="32">
        <f t="shared" si="8"/>
        <v>100</v>
      </c>
    </row>
    <row r="116" spans="1:8" ht="31.5">
      <c r="A116" s="1">
        <v>75</v>
      </c>
      <c r="B116" s="2" t="s">
        <v>289</v>
      </c>
      <c r="C116" s="2" t="s">
        <v>277</v>
      </c>
      <c r="D116" s="2">
        <v>29.7</v>
      </c>
      <c r="E116" s="2">
        <v>32.3</v>
      </c>
      <c r="F116" s="2">
        <v>33</v>
      </c>
      <c r="G116" s="32">
        <f t="shared" si="6"/>
        <v>102.1671826625387</v>
      </c>
      <c r="H116" s="32">
        <f t="shared" si="8"/>
        <v>111.11111111111111</v>
      </c>
    </row>
    <row r="117" spans="1:8" ht="31.5">
      <c r="A117" s="1">
        <v>76</v>
      </c>
      <c r="B117" s="2" t="s">
        <v>290</v>
      </c>
      <c r="C117" s="2" t="s">
        <v>111</v>
      </c>
      <c r="D117" s="2">
        <v>18.6</v>
      </c>
      <c r="E117" s="2">
        <v>19.4</v>
      </c>
      <c r="F117" s="2">
        <v>19.6</v>
      </c>
      <c r="G117" s="32">
        <f t="shared" si="6"/>
        <v>101.03092783505157</v>
      </c>
      <c r="H117" s="32">
        <f t="shared" si="8"/>
        <v>105.3763440860215</v>
      </c>
    </row>
    <row r="118" spans="1:8" ht="15.75">
      <c r="A118" s="1">
        <v>77</v>
      </c>
      <c r="B118" s="2" t="s">
        <v>291</v>
      </c>
      <c r="C118" s="2" t="s">
        <v>143</v>
      </c>
      <c r="D118" s="2">
        <v>13</v>
      </c>
      <c r="E118" s="2">
        <v>13</v>
      </c>
      <c r="F118" s="2">
        <v>13</v>
      </c>
      <c r="G118" s="32">
        <f t="shared" si="6"/>
        <v>100</v>
      </c>
      <c r="H118" s="32">
        <f t="shared" si="8"/>
        <v>100</v>
      </c>
    </row>
    <row r="119" spans="1:8" ht="15.75">
      <c r="A119" s="1">
        <v>78</v>
      </c>
      <c r="B119" s="2" t="s">
        <v>292</v>
      </c>
      <c r="C119" s="2" t="s">
        <v>277</v>
      </c>
      <c r="D119" s="2">
        <v>541.5</v>
      </c>
      <c r="E119" s="2">
        <v>589.4</v>
      </c>
      <c r="F119" s="2">
        <v>590</v>
      </c>
      <c r="G119" s="32">
        <f t="shared" si="6"/>
        <v>100.1017984390906</v>
      </c>
      <c r="H119" s="32">
        <f t="shared" si="8"/>
        <v>108.95660203139428</v>
      </c>
    </row>
    <row r="120" spans="1:8" ht="31.5">
      <c r="A120" s="1">
        <v>79</v>
      </c>
      <c r="B120" s="2" t="s">
        <v>293</v>
      </c>
      <c r="C120" s="2" t="s">
        <v>325</v>
      </c>
      <c r="D120" s="2" t="s">
        <v>714</v>
      </c>
      <c r="E120" s="2" t="s">
        <v>38</v>
      </c>
      <c r="F120" s="2" t="s">
        <v>39</v>
      </c>
      <c r="G120" s="32" t="s">
        <v>40</v>
      </c>
      <c r="H120" s="32" t="s">
        <v>41</v>
      </c>
    </row>
    <row r="121" spans="1:8" ht="15.75">
      <c r="A121" s="1">
        <v>80</v>
      </c>
      <c r="B121" s="2" t="s">
        <v>294</v>
      </c>
      <c r="C121" s="2" t="s">
        <v>277</v>
      </c>
      <c r="D121" s="2">
        <v>186.6</v>
      </c>
      <c r="E121" s="2">
        <v>190.3</v>
      </c>
      <c r="F121" s="32">
        <v>191</v>
      </c>
      <c r="G121" s="32">
        <f t="shared" si="6"/>
        <v>100.36784025223331</v>
      </c>
      <c r="H121" s="32">
        <f t="shared" si="8"/>
        <v>102.35798499464094</v>
      </c>
    </row>
    <row r="122" spans="1:8" ht="31.5">
      <c r="A122" s="1">
        <v>81</v>
      </c>
      <c r="B122" s="2" t="s">
        <v>295</v>
      </c>
      <c r="C122" s="2" t="s">
        <v>277</v>
      </c>
      <c r="D122" s="2">
        <v>313.3</v>
      </c>
      <c r="E122" s="2">
        <v>383.8</v>
      </c>
      <c r="F122" s="2">
        <v>390</v>
      </c>
      <c r="G122" s="32">
        <f t="shared" si="6"/>
        <v>101.61542470036477</v>
      </c>
      <c r="H122" s="32">
        <f t="shared" si="8"/>
        <v>124.48132780082987</v>
      </c>
    </row>
    <row r="123" spans="1:8" ht="15.75">
      <c r="A123" s="139" t="s">
        <v>296</v>
      </c>
      <c r="B123" s="139"/>
      <c r="C123" s="139"/>
      <c r="D123" s="139"/>
      <c r="E123" s="139"/>
      <c r="F123" s="139"/>
      <c r="G123" s="139"/>
      <c r="H123" s="139"/>
    </row>
    <row r="124" spans="1:8" ht="31.5">
      <c r="A124" s="1">
        <v>82</v>
      </c>
      <c r="B124" s="11" t="s">
        <v>297</v>
      </c>
      <c r="C124" s="2" t="s">
        <v>212</v>
      </c>
      <c r="D124" s="2">
        <v>2293.7</v>
      </c>
      <c r="E124" s="2">
        <v>2612.2</v>
      </c>
      <c r="F124" s="49">
        <v>2655</v>
      </c>
      <c r="G124" s="49">
        <f t="shared" si="6"/>
        <v>101.63846566112855</v>
      </c>
      <c r="H124" s="32">
        <f>F124/D124*100</f>
        <v>115.7518420020055</v>
      </c>
    </row>
    <row r="125" spans="1:8" ht="31.5">
      <c r="A125" s="1">
        <v>83</v>
      </c>
      <c r="B125" s="11" t="s">
        <v>298</v>
      </c>
      <c r="C125" s="2" t="s">
        <v>299</v>
      </c>
      <c r="D125" s="2">
        <v>39.3</v>
      </c>
      <c r="E125" s="2">
        <v>40.9</v>
      </c>
      <c r="F125" s="49">
        <v>45</v>
      </c>
      <c r="G125" s="49">
        <f t="shared" si="6"/>
        <v>110.02444987775061</v>
      </c>
      <c r="H125" s="32">
        <f>F125/D125*100</f>
        <v>114.50381679389314</v>
      </c>
    </row>
    <row r="126" spans="1:8" ht="15.75">
      <c r="A126" s="1">
        <v>84</v>
      </c>
      <c r="B126" s="2" t="s">
        <v>300</v>
      </c>
      <c r="C126" s="2" t="s">
        <v>299</v>
      </c>
      <c r="D126" s="2">
        <v>0.02</v>
      </c>
      <c r="E126" s="2">
        <v>0.023</v>
      </c>
      <c r="F126" s="113">
        <v>0.024</v>
      </c>
      <c r="G126" s="49">
        <f t="shared" si="6"/>
        <v>104.34782608695652</v>
      </c>
      <c r="H126" s="32">
        <f>F126/D126*100</f>
        <v>120</v>
      </c>
    </row>
    <row r="127" spans="1:8" ht="15.75">
      <c r="A127" s="139" t="s">
        <v>301</v>
      </c>
      <c r="B127" s="139"/>
      <c r="C127" s="139"/>
      <c r="D127" s="139"/>
      <c r="E127" s="139"/>
      <c r="F127" s="139"/>
      <c r="G127" s="139"/>
      <c r="H127" s="139"/>
    </row>
    <row r="128" spans="1:8" ht="15.75">
      <c r="A128" s="1">
        <v>85</v>
      </c>
      <c r="B128" s="2" t="s">
        <v>304</v>
      </c>
      <c r="C128" s="2" t="s">
        <v>143</v>
      </c>
      <c r="D128" s="2">
        <v>4927</v>
      </c>
      <c r="E128" s="48">
        <v>4531</v>
      </c>
      <c r="F128" s="48">
        <v>4418</v>
      </c>
      <c r="G128" s="49">
        <f t="shared" si="6"/>
        <v>97.5060693003752</v>
      </c>
      <c r="H128" s="32">
        <f>F128/D128*100</f>
        <v>89.66916988025167</v>
      </c>
    </row>
    <row r="129" spans="1:8" ht="15.75">
      <c r="A129" s="1">
        <v>86</v>
      </c>
      <c r="B129" s="2" t="s">
        <v>305</v>
      </c>
      <c r="C129" s="2" t="s">
        <v>146</v>
      </c>
      <c r="D129" s="2">
        <v>6781</v>
      </c>
      <c r="E129" s="48">
        <v>6273</v>
      </c>
      <c r="F129" s="48">
        <v>6595</v>
      </c>
      <c r="G129" s="49">
        <f t="shared" si="6"/>
        <v>105.13311015463096</v>
      </c>
      <c r="H129" s="32">
        <f>F129/D129*100</f>
        <v>97.25704173425748</v>
      </c>
    </row>
    <row r="130" spans="1:8" ht="47.25">
      <c r="A130" s="1">
        <v>87</v>
      </c>
      <c r="B130" s="2" t="s">
        <v>306</v>
      </c>
      <c r="C130" s="2" t="s">
        <v>307</v>
      </c>
      <c r="D130" s="2">
        <v>1515.9</v>
      </c>
      <c r="E130" s="48">
        <v>2209</v>
      </c>
      <c r="F130" s="48">
        <v>3400</v>
      </c>
      <c r="G130" s="49">
        <f t="shared" si="6"/>
        <v>153.91579900407424</v>
      </c>
      <c r="H130" s="32">
        <f>F130/D130*100</f>
        <v>224.28920113463948</v>
      </c>
    </row>
    <row r="131" spans="1:8" ht="15.75">
      <c r="A131" s="139" t="s">
        <v>308</v>
      </c>
      <c r="B131" s="139"/>
      <c r="C131" s="139"/>
      <c r="D131" s="139"/>
      <c r="E131" s="139"/>
      <c r="F131" s="139"/>
      <c r="G131" s="139"/>
      <c r="H131" s="139"/>
    </row>
    <row r="132" spans="1:8" ht="31.5">
      <c r="A132" s="1">
        <v>88</v>
      </c>
      <c r="B132" s="2" t="s">
        <v>309</v>
      </c>
      <c r="C132" s="2" t="s">
        <v>133</v>
      </c>
      <c r="D132" s="2">
        <v>100</v>
      </c>
      <c r="E132" s="2">
        <v>100</v>
      </c>
      <c r="F132" s="2">
        <v>100</v>
      </c>
      <c r="G132" s="32">
        <f t="shared" si="6"/>
        <v>100</v>
      </c>
      <c r="H132" s="32">
        <f>F132/D132*100</f>
        <v>100</v>
      </c>
    </row>
    <row r="133" spans="1:8" ht="63">
      <c r="A133" s="1">
        <v>89</v>
      </c>
      <c r="B133" s="2" t="s">
        <v>312</v>
      </c>
      <c r="C133" s="2" t="s">
        <v>133</v>
      </c>
      <c r="D133" s="2">
        <v>37</v>
      </c>
      <c r="E133" s="2">
        <v>37</v>
      </c>
      <c r="F133" s="2">
        <v>37</v>
      </c>
      <c r="G133" s="32">
        <f t="shared" si="6"/>
        <v>100</v>
      </c>
      <c r="H133" s="32">
        <f>F133/D133*100</f>
        <v>100</v>
      </c>
    </row>
    <row r="134" spans="1:8" ht="31.5">
      <c r="A134" s="1">
        <v>90</v>
      </c>
      <c r="B134" s="2" t="s">
        <v>313</v>
      </c>
      <c r="C134" s="2" t="s">
        <v>314</v>
      </c>
      <c r="D134" s="2">
        <v>30</v>
      </c>
      <c r="E134" s="2">
        <v>30</v>
      </c>
      <c r="F134" s="2">
        <v>20</v>
      </c>
      <c r="G134" s="32">
        <f t="shared" si="6"/>
        <v>66.66666666666666</v>
      </c>
      <c r="H134" s="32">
        <f>F134/D134*100</f>
        <v>66.66666666666666</v>
      </c>
    </row>
    <row r="135" spans="1:8" ht="31.5">
      <c r="A135" s="1">
        <v>91</v>
      </c>
      <c r="B135" s="2" t="s">
        <v>315</v>
      </c>
      <c r="C135" s="2" t="s">
        <v>143</v>
      </c>
      <c r="D135" s="2">
        <v>1</v>
      </c>
      <c r="E135" s="2">
        <v>1</v>
      </c>
      <c r="F135" s="2">
        <v>1</v>
      </c>
      <c r="G135" s="32">
        <f t="shared" si="6"/>
        <v>100</v>
      </c>
      <c r="H135" s="32">
        <f>F135/D135*100</f>
        <v>100</v>
      </c>
    </row>
    <row r="136" spans="1:8" ht="31.5">
      <c r="A136" s="1">
        <v>92</v>
      </c>
      <c r="B136" s="2" t="s">
        <v>316</v>
      </c>
      <c r="C136" s="2" t="s">
        <v>143</v>
      </c>
      <c r="D136" s="2">
        <v>0</v>
      </c>
      <c r="E136" s="2">
        <v>0</v>
      </c>
      <c r="F136" s="2">
        <v>0</v>
      </c>
      <c r="G136" s="32">
        <v>0</v>
      </c>
      <c r="H136" s="32">
        <v>0</v>
      </c>
    </row>
    <row r="137" spans="1:8" ht="16.5" thickBot="1">
      <c r="A137" s="155" t="s">
        <v>452</v>
      </c>
      <c r="B137" s="155"/>
      <c r="C137" s="155"/>
      <c r="D137" s="155"/>
      <c r="E137" s="155"/>
      <c r="F137" s="155"/>
      <c r="G137" s="155"/>
      <c r="H137" s="156"/>
    </row>
    <row r="138" spans="1:8" ht="48" thickBot="1">
      <c r="A138" s="39">
        <v>93</v>
      </c>
      <c r="B138" s="40" t="s">
        <v>435</v>
      </c>
      <c r="C138" s="43" t="s">
        <v>436</v>
      </c>
      <c r="D138" s="45">
        <v>2.6</v>
      </c>
      <c r="E138" s="45">
        <v>2.7</v>
      </c>
      <c r="F138" s="45">
        <v>2.7</v>
      </c>
      <c r="G138" s="46">
        <f t="shared" si="6"/>
        <v>100</v>
      </c>
      <c r="H138" s="46">
        <f aca="true" t="shared" si="9" ref="H138:H145">F138/D138*100</f>
        <v>103.84615384615385</v>
      </c>
    </row>
    <row r="139" spans="1:8" ht="16.5" thickBot="1">
      <c r="A139" s="41" t="s">
        <v>437</v>
      </c>
      <c r="B139" s="42" t="s">
        <v>438</v>
      </c>
      <c r="C139" s="44" t="s">
        <v>439</v>
      </c>
      <c r="D139" s="45">
        <v>52843</v>
      </c>
      <c r="E139" s="45">
        <v>53957</v>
      </c>
      <c r="F139" s="45">
        <v>72741</v>
      </c>
      <c r="G139" s="46">
        <f t="shared" si="6"/>
        <v>134.81290657375317</v>
      </c>
      <c r="H139" s="46">
        <f t="shared" si="9"/>
        <v>137.6549401055958</v>
      </c>
    </row>
    <row r="140" spans="1:8" ht="32.25" thickBot="1">
      <c r="A140" s="41" t="s">
        <v>440</v>
      </c>
      <c r="B140" s="42" t="s">
        <v>441</v>
      </c>
      <c r="C140" s="44" t="s">
        <v>212</v>
      </c>
      <c r="D140" s="45">
        <v>6485.6</v>
      </c>
      <c r="E140" s="45">
        <v>6842.3</v>
      </c>
      <c r="F140" s="45">
        <v>7420</v>
      </c>
      <c r="G140" s="46">
        <f t="shared" si="6"/>
        <v>108.44306738962044</v>
      </c>
      <c r="H140" s="46">
        <f t="shared" si="9"/>
        <v>114.40730233131862</v>
      </c>
    </row>
    <row r="141" spans="1:8" ht="16.5" thickBot="1">
      <c r="A141" s="41" t="s">
        <v>442</v>
      </c>
      <c r="B141" s="42" t="s">
        <v>443</v>
      </c>
      <c r="C141" s="44" t="s">
        <v>212</v>
      </c>
      <c r="D141" s="45">
        <v>730.7</v>
      </c>
      <c r="E141" s="45">
        <v>731</v>
      </c>
      <c r="F141" s="45">
        <v>907.4</v>
      </c>
      <c r="G141" s="46">
        <f t="shared" si="6"/>
        <v>124.1313269493844</v>
      </c>
      <c r="H141" s="46">
        <f t="shared" si="9"/>
        <v>124.18229095387983</v>
      </c>
    </row>
    <row r="142" spans="1:8" ht="16.5" thickBot="1">
      <c r="A142" s="41" t="s">
        <v>444</v>
      </c>
      <c r="B142" s="42" t="s">
        <v>445</v>
      </c>
      <c r="C142" s="44" t="s">
        <v>212</v>
      </c>
      <c r="D142" s="45">
        <v>174.5</v>
      </c>
      <c r="E142" s="45">
        <v>185</v>
      </c>
      <c r="F142" s="45">
        <v>300.3</v>
      </c>
      <c r="G142" s="46">
        <f t="shared" si="6"/>
        <v>162.32432432432432</v>
      </c>
      <c r="H142" s="46">
        <f t="shared" si="9"/>
        <v>172.09169054441261</v>
      </c>
    </row>
    <row r="143" spans="1:8" ht="16.5" thickBot="1">
      <c r="A143" s="41" t="s">
        <v>446</v>
      </c>
      <c r="B143" s="42" t="s">
        <v>447</v>
      </c>
      <c r="C143" s="44" t="s">
        <v>212</v>
      </c>
      <c r="D143" s="45">
        <v>125.6</v>
      </c>
      <c r="E143" s="45">
        <v>133</v>
      </c>
      <c r="F143" s="45">
        <v>138.6</v>
      </c>
      <c r="G143" s="46">
        <f t="shared" si="6"/>
        <v>104.21052631578947</v>
      </c>
      <c r="H143" s="46">
        <f t="shared" si="9"/>
        <v>110.35031847133759</v>
      </c>
    </row>
    <row r="144" spans="1:8" ht="32.25" thickBot="1">
      <c r="A144" s="41" t="s">
        <v>448</v>
      </c>
      <c r="B144" s="42" t="s">
        <v>449</v>
      </c>
      <c r="C144" s="44" t="s">
        <v>212</v>
      </c>
      <c r="D144" s="45">
        <v>47.6</v>
      </c>
      <c r="E144" s="45">
        <v>51.9</v>
      </c>
      <c r="F144" s="45">
        <v>50.7</v>
      </c>
      <c r="G144" s="46">
        <f t="shared" si="6"/>
        <v>97.68786127167631</v>
      </c>
      <c r="H144" s="46">
        <f t="shared" si="9"/>
        <v>106.5126050420168</v>
      </c>
    </row>
    <row r="145" spans="1:8" ht="32.25" thickBot="1">
      <c r="A145" s="41" t="s">
        <v>450</v>
      </c>
      <c r="B145" s="42" t="s">
        <v>451</v>
      </c>
      <c r="C145" s="44" t="s">
        <v>133</v>
      </c>
      <c r="D145" s="45">
        <v>38</v>
      </c>
      <c r="E145" s="45">
        <v>39</v>
      </c>
      <c r="F145" s="45">
        <v>36.6</v>
      </c>
      <c r="G145" s="46">
        <f t="shared" si="6"/>
        <v>93.84615384615384</v>
      </c>
      <c r="H145" s="46">
        <f t="shared" si="9"/>
        <v>96.3157894736842</v>
      </c>
    </row>
    <row r="159" spans="1:8" ht="15.75">
      <c r="A159" s="154" t="s">
        <v>326</v>
      </c>
      <c r="B159" s="154"/>
      <c r="C159" s="154"/>
      <c r="D159" s="154"/>
      <c r="E159" s="154"/>
      <c r="F159" s="154"/>
      <c r="G159" s="154"/>
      <c r="H159" s="154"/>
    </row>
  </sheetData>
  <sheetProtection/>
  <mergeCells count="49">
    <mergeCell ref="A102:A103"/>
    <mergeCell ref="A104:A105"/>
    <mergeCell ref="F59:F60"/>
    <mergeCell ref="A76:A77"/>
    <mergeCell ref="B59:B60"/>
    <mergeCell ref="C59:C60"/>
    <mergeCell ref="D59:D60"/>
    <mergeCell ref="E59:E60"/>
    <mergeCell ref="A100:H100"/>
    <mergeCell ref="A93:H93"/>
    <mergeCell ref="A107:A108"/>
    <mergeCell ref="A159:H159"/>
    <mergeCell ref="A123:H123"/>
    <mergeCell ref="A127:H127"/>
    <mergeCell ref="A131:H131"/>
    <mergeCell ref="A137:H137"/>
    <mergeCell ref="F65:F66"/>
    <mergeCell ref="A84:A87"/>
    <mergeCell ref="A82:A83"/>
    <mergeCell ref="A65:A66"/>
    <mergeCell ref="B65:B66"/>
    <mergeCell ref="C65:C66"/>
    <mergeCell ref="D65:D66"/>
    <mergeCell ref="A67:H67"/>
    <mergeCell ref="H65:H66"/>
    <mergeCell ref="G65:G66"/>
    <mergeCell ref="A46:H46"/>
    <mergeCell ref="A14:A20"/>
    <mergeCell ref="A23:H23"/>
    <mergeCell ref="H4:H5"/>
    <mergeCell ref="A7:H7"/>
    <mergeCell ref="A36:A38"/>
    <mergeCell ref="A2:H2"/>
    <mergeCell ref="A4:A5"/>
    <mergeCell ref="B4:B5"/>
    <mergeCell ref="C4:C5"/>
    <mergeCell ref="D4:D5"/>
    <mergeCell ref="E4:F4"/>
    <mergeCell ref="G4:G5"/>
    <mergeCell ref="E65:E66"/>
    <mergeCell ref="G59:G60"/>
    <mergeCell ref="H59:H60"/>
    <mergeCell ref="A24:H24"/>
    <mergeCell ref="A35:H35"/>
    <mergeCell ref="A49:H49"/>
    <mergeCell ref="A55:H55"/>
    <mergeCell ref="A59:A60"/>
    <mergeCell ref="A40:A44"/>
    <mergeCell ref="A50:A53"/>
  </mergeCells>
  <printOptions/>
  <pageMargins left="0.2" right="0.2" top="0.19" bottom="0.21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Никулин</dc:creator>
  <cp:keywords/>
  <dc:description/>
  <cp:lastModifiedBy>econom2345</cp:lastModifiedBy>
  <cp:lastPrinted>2014-04-23T04:03:38Z</cp:lastPrinted>
  <dcterms:created xsi:type="dcterms:W3CDTF">2014-03-25T12:16:53Z</dcterms:created>
  <dcterms:modified xsi:type="dcterms:W3CDTF">2015-03-19T06:55:14Z</dcterms:modified>
  <cp:category/>
  <cp:version/>
  <cp:contentType/>
  <cp:contentStatus/>
</cp:coreProperties>
</file>